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FES\Documents\Olga\FACTURACION Y CONTABILIDAD\MEMORIAS\"/>
    </mc:Choice>
  </mc:AlternateContent>
  <bookViews>
    <workbookView xWindow="0" yWindow="0" windowWidth="23040" windowHeight="9384" activeTab="7"/>
  </bookViews>
  <sheets>
    <sheet name="Instrucciones" sheetId="2" r:id="rId1"/>
    <sheet name="Memoria" sheetId="1" r:id="rId2"/>
    <sheet name="Fichas" sheetId="3" r:id="rId3"/>
    <sheet name="Act. Fin." sheetId="4" r:id="rId4"/>
    <sheet name="Pas. Fin." sheetId="5" r:id="rId5"/>
    <sheet name="Vinculadas" sheetId="7" r:id="rId6"/>
    <sheet name="Pres." sheetId="8" r:id="rId7"/>
    <sheet name="Inventario" sheetId="10" r:id="rId8"/>
  </sheets>
  <calcPr calcId="152511"/>
</workbook>
</file>

<file path=xl/calcChain.xml><?xml version="1.0" encoding="utf-8"?>
<calcChain xmlns="http://schemas.openxmlformats.org/spreadsheetml/2006/main">
  <c r="H453" i="1" l="1"/>
  <c r="H438" i="1"/>
  <c r="H461" i="1"/>
  <c r="H486" i="1"/>
  <c r="H321" i="1"/>
  <c r="I306" i="1" s="1"/>
  <c r="F262" i="1"/>
  <c r="F254" i="1"/>
  <c r="F245" i="1"/>
  <c r="F237" i="1"/>
  <c r="F1233" i="1"/>
  <c r="F1243" i="1"/>
  <c r="F1240" i="1"/>
  <c r="F1229" i="1"/>
  <c r="F1239" i="1"/>
  <c r="F1238" i="1"/>
  <c r="F1235" i="1"/>
  <c r="F1234" i="1"/>
  <c r="F1231" i="1"/>
  <c r="G1204" i="1"/>
  <c r="G26" i="3"/>
  <c r="G167" i="3"/>
  <c r="G155" i="3"/>
  <c r="G110" i="3"/>
  <c r="G82" i="3"/>
  <c r="J9" i="10" l="1"/>
  <c r="J7" i="10"/>
  <c r="G7" i="10" l="1"/>
  <c r="I342" i="1" l="1"/>
  <c r="I334" i="1"/>
  <c r="I326" i="1"/>
  <c r="J36" i="10"/>
  <c r="I36" i="10"/>
  <c r="H36" i="10"/>
  <c r="G36" i="10"/>
  <c r="I525" i="1"/>
  <c r="I519" i="1"/>
  <c r="I512" i="1"/>
  <c r="I506" i="1"/>
  <c r="I498" i="1"/>
  <c r="I491" i="1"/>
  <c r="I483" i="1"/>
  <c r="I477" i="1"/>
  <c r="I470" i="1"/>
  <c r="I464" i="1"/>
  <c r="I458" i="1"/>
  <c r="I450" i="1"/>
  <c r="I441" i="1"/>
  <c r="I435" i="1"/>
  <c r="I429" i="1"/>
  <c r="I422" i="1"/>
  <c r="I412" i="1"/>
  <c r="I406" i="1"/>
  <c r="I399" i="1"/>
  <c r="I391" i="1"/>
  <c r="I536" i="1"/>
  <c r="I540" i="1" s="1"/>
  <c r="I1190" i="1"/>
  <c r="I1204" i="1"/>
  <c r="I1205" i="1"/>
  <c r="H1206" i="1"/>
  <c r="I1206" i="1" s="1"/>
  <c r="I1207" i="1"/>
  <c r="I1208" i="1"/>
  <c r="I1209" i="1"/>
  <c r="H1210" i="1"/>
  <c r="I1210" i="1" s="1"/>
  <c r="I1211" i="1"/>
  <c r="H1212" i="1"/>
  <c r="I1212" i="1" s="1"/>
  <c r="I1214" i="1"/>
  <c r="I1215" i="1"/>
  <c r="I1217" i="1"/>
  <c r="G1218" i="1"/>
  <c r="I1224" i="1"/>
  <c r="I1225" i="1"/>
  <c r="G1226" i="1"/>
  <c r="I1226" i="1" s="1"/>
  <c r="I1227" i="1"/>
  <c r="I1228" i="1"/>
  <c r="I1229" i="1"/>
  <c r="I1230" i="1"/>
  <c r="I1231" i="1"/>
  <c r="I1232" i="1"/>
  <c r="I1233" i="1"/>
  <c r="I1234" i="1"/>
  <c r="I1235" i="1"/>
  <c r="I381" i="1"/>
  <c r="I374" i="1"/>
  <c r="I366" i="1"/>
  <c r="I358" i="1"/>
  <c r="I350" i="1"/>
  <c r="G20" i="3"/>
  <c r="G31" i="3" s="1"/>
  <c r="F43" i="8"/>
  <c r="G43" i="8"/>
  <c r="H42" i="8"/>
  <c r="H41" i="8"/>
  <c r="H40" i="8"/>
  <c r="H39" i="8"/>
  <c r="H38" i="8"/>
  <c r="H37" i="8"/>
  <c r="H36" i="8"/>
  <c r="H35" i="8"/>
  <c r="H34" i="8"/>
  <c r="H33" i="8"/>
  <c r="H32" i="8"/>
  <c r="H31" i="8"/>
  <c r="H30" i="8"/>
  <c r="H29" i="8"/>
  <c r="H28" i="8"/>
  <c r="H27" i="8"/>
  <c r="H26" i="8"/>
  <c r="H25" i="8"/>
  <c r="H24" i="8"/>
  <c r="H23" i="8"/>
  <c r="H18" i="8"/>
  <c r="H17" i="8"/>
  <c r="H16" i="8"/>
  <c r="H15" i="8"/>
  <c r="H14" i="8"/>
  <c r="H13" i="8"/>
  <c r="H12" i="8"/>
  <c r="H11" i="8"/>
  <c r="H10" i="8"/>
  <c r="H9" i="8"/>
  <c r="H8" i="8"/>
  <c r="H7" i="8"/>
  <c r="H6" i="8"/>
  <c r="H5" i="8"/>
  <c r="G19" i="8"/>
  <c r="F19" i="8"/>
  <c r="G208" i="3"/>
  <c r="G209" i="3"/>
  <c r="G207" i="3"/>
  <c r="G202" i="3"/>
  <c r="G201" i="3"/>
  <c r="G200" i="3"/>
  <c r="G203" i="3" s="1"/>
  <c r="G148" i="3"/>
  <c r="G159" i="3" s="1"/>
  <c r="G105" i="3"/>
  <c r="G116" i="3" s="1"/>
  <c r="G63" i="3"/>
  <c r="G74" i="3" s="1"/>
  <c r="G189" i="3"/>
  <c r="G198" i="3"/>
  <c r="G197" i="3"/>
  <c r="G196" i="3"/>
  <c r="G195" i="3"/>
  <c r="G194" i="3"/>
  <c r="G193" i="3"/>
  <c r="G192" i="3"/>
  <c r="G191" i="3"/>
  <c r="G190" i="3"/>
  <c r="D185" i="3"/>
  <c r="D184" i="3"/>
  <c r="F178" i="3"/>
  <c r="H180" i="3"/>
  <c r="G180" i="3"/>
  <c r="H179" i="3"/>
  <c r="G179" i="3"/>
  <c r="H178" i="3"/>
  <c r="G178" i="3"/>
  <c r="F180" i="3"/>
  <c r="F179" i="3"/>
  <c r="G170" i="3"/>
  <c r="G163" i="3"/>
  <c r="G127" i="3"/>
  <c r="G120" i="3"/>
  <c r="G85" i="3"/>
  <c r="G78" i="3"/>
  <c r="G42" i="3"/>
  <c r="G35" i="3"/>
  <c r="E1266" i="1"/>
  <c r="E1273" i="1"/>
  <c r="F1247" i="1"/>
  <c r="E1257" i="1" s="1"/>
  <c r="E1263" i="1" s="1"/>
  <c r="E1271" i="1" s="1"/>
  <c r="I1259" i="1"/>
  <c r="F218" i="1"/>
  <c r="G218" i="1"/>
  <c r="H218" i="1"/>
  <c r="I217" i="1"/>
  <c r="I285" i="1"/>
  <c r="I279" i="1"/>
  <c r="I273" i="1"/>
  <c r="I229" i="1"/>
  <c r="H173" i="1"/>
  <c r="G173" i="1"/>
  <c r="F173" i="1"/>
  <c r="I172" i="1"/>
  <c r="I171" i="1"/>
  <c r="I170" i="1"/>
  <c r="I169" i="1"/>
  <c r="I168" i="1"/>
  <c r="I167" i="1"/>
  <c r="I166" i="1"/>
  <c r="H160" i="1"/>
  <c r="G160" i="1"/>
  <c r="F160" i="1"/>
  <c r="I159" i="1"/>
  <c r="I158" i="1"/>
  <c r="I157" i="1"/>
  <c r="I156" i="1"/>
  <c r="I155" i="1"/>
  <c r="I154" i="1"/>
  <c r="I153" i="1"/>
  <c r="I152" i="1"/>
  <c r="I151" i="1"/>
  <c r="I150" i="1"/>
  <c r="I149" i="1"/>
  <c r="H113" i="1"/>
  <c r="G113" i="1"/>
  <c r="F113" i="1"/>
  <c r="I112" i="1"/>
  <c r="I111" i="1"/>
  <c r="I110" i="1"/>
  <c r="I109" i="1"/>
  <c r="I120" i="1"/>
  <c r="I133" i="1"/>
  <c r="G1244" i="1"/>
  <c r="H1244" i="1"/>
  <c r="I1243" i="1"/>
  <c r="I1242" i="1"/>
  <c r="I1240" i="1"/>
  <c r="I1239" i="1"/>
  <c r="I1238" i="1"/>
  <c r="I1237" i="1"/>
  <c r="I1236" i="1"/>
  <c r="I309" i="1"/>
  <c r="H264" i="1"/>
  <c r="G264" i="1"/>
  <c r="F264" i="1"/>
  <c r="I263" i="1"/>
  <c r="I262" i="1"/>
  <c r="H256" i="1"/>
  <c r="G256" i="1"/>
  <c r="F256" i="1"/>
  <c r="I255" i="1"/>
  <c r="I254" i="1"/>
  <c r="H247" i="1"/>
  <c r="G247" i="1"/>
  <c r="F247" i="1"/>
  <c r="I246" i="1"/>
  <c r="I245" i="1"/>
  <c r="I238" i="1"/>
  <c r="I237" i="1"/>
  <c r="H239" i="1"/>
  <c r="G239" i="1"/>
  <c r="F239" i="1"/>
  <c r="I216" i="1"/>
  <c r="I218" i="1" s="1"/>
  <c r="I215" i="1"/>
  <c r="I206" i="1"/>
  <c r="I205" i="1"/>
  <c r="I204" i="1"/>
  <c r="I207" i="1" s="1"/>
  <c r="H207" i="1"/>
  <c r="G207" i="1"/>
  <c r="F207" i="1"/>
  <c r="H196" i="1"/>
  <c r="G196" i="1"/>
  <c r="F196" i="1"/>
  <c r="I195" i="1"/>
  <c r="I194" i="1"/>
  <c r="I193" i="1"/>
  <c r="I186" i="1"/>
  <c r="I185" i="1"/>
  <c r="I184" i="1"/>
  <c r="H187" i="1"/>
  <c r="G187" i="1"/>
  <c r="F187" i="1"/>
  <c r="I142" i="1"/>
  <c r="H137" i="1"/>
  <c r="G137" i="1"/>
  <c r="I135" i="1"/>
  <c r="I134" i="1"/>
  <c r="I105" i="1"/>
  <c r="I81" i="1"/>
  <c r="G47" i="1"/>
  <c r="G55" i="1" s="1"/>
  <c r="F1244" i="1"/>
  <c r="I301" i="1"/>
  <c r="G97" i="1"/>
  <c r="G76" i="1"/>
  <c r="I95" i="1"/>
  <c r="I136" i="1"/>
  <c r="I75" i="1"/>
  <c r="I74" i="1"/>
  <c r="I73" i="1"/>
  <c r="I72" i="1"/>
  <c r="I71" i="1"/>
  <c r="I70" i="1"/>
  <c r="I69" i="1"/>
  <c r="I68" i="1"/>
  <c r="I96" i="1"/>
  <c r="I94" i="1"/>
  <c r="I93" i="1"/>
  <c r="I92" i="1"/>
  <c r="I91" i="1"/>
  <c r="I90" i="1"/>
  <c r="I89" i="1"/>
  <c r="I88" i="1"/>
  <c r="I87" i="1"/>
  <c r="I86" i="1"/>
  <c r="H97" i="1"/>
  <c r="F97" i="1"/>
  <c r="H76" i="1"/>
  <c r="F76" i="1"/>
  <c r="H1218" i="1"/>
  <c r="I247" i="1" l="1"/>
  <c r="I113" i="1"/>
  <c r="G164" i="3"/>
  <c r="E1256" i="1"/>
  <c r="E1262" i="1" s="1"/>
  <c r="E1270" i="1" s="1"/>
  <c r="I256" i="1"/>
  <c r="H19" i="8"/>
  <c r="E1258" i="1"/>
  <c r="E1264" i="1" s="1"/>
  <c r="E1272" i="1" s="1"/>
  <c r="I264" i="1"/>
  <c r="I160" i="1"/>
  <c r="I196" i="1"/>
  <c r="G121" i="3"/>
  <c r="I137" i="1"/>
  <c r="I187" i="1"/>
  <c r="I173" i="1"/>
  <c r="G210" i="3"/>
  <c r="G36" i="3"/>
  <c r="G79" i="3"/>
  <c r="G188" i="3"/>
  <c r="G199" i="3" s="1"/>
  <c r="G204" i="3" s="1"/>
  <c r="H43" i="8"/>
  <c r="I1244" i="1"/>
  <c r="I1262" i="1" s="1"/>
  <c r="I1263" i="1" s="1"/>
  <c r="I1271" i="1" s="1"/>
  <c r="I1218" i="1"/>
  <c r="I1248" i="1" s="1"/>
  <c r="I1250" i="1" s="1"/>
  <c r="I1252" i="1" s="1"/>
  <c r="I97" i="1"/>
  <c r="I76" i="1"/>
  <c r="I239" i="1"/>
  <c r="I1267" i="1" l="1"/>
  <c r="I1270" i="1"/>
  <c r="I1264" i="1"/>
  <c r="I1272" i="1" s="1"/>
  <c r="I1265" i="1" l="1"/>
  <c r="I1266" i="1" s="1"/>
  <c r="I1273" i="1" s="1"/>
  <c r="I1274" i="1" s="1"/>
</calcChain>
</file>

<file path=xl/sharedStrings.xml><?xml version="1.0" encoding="utf-8"?>
<sst xmlns="http://schemas.openxmlformats.org/spreadsheetml/2006/main" count="845" uniqueCount="490">
  <si>
    <t xml:space="preserve">Entidad: </t>
  </si>
  <si>
    <t>Ejercicio:</t>
  </si>
  <si>
    <t>NOTA 1. ACTIVIDAD DE LA FUNDACIÓN</t>
  </si>
  <si>
    <t>–</t>
  </si>
  <si>
    <t>NOTA 2. BASES DE PRESENTACIÓN DE LAS CUENTAS ANUALES</t>
  </si>
  <si>
    <t>2.1 Imagen fiel:</t>
  </si>
  <si>
    <t>Únicamente se han aplicado los principios contables generalmente aceptados.</t>
  </si>
  <si>
    <t>No se considera que existan aspectos de esta naturaleza</t>
  </si>
  <si>
    <t>No se han efectuado cambios en los criterios contables</t>
  </si>
  <si>
    <t>No se han efectuado.</t>
  </si>
  <si>
    <t>NOTA 4. NORMAS DE REGISTRO Y VALORACIÓN</t>
  </si>
  <si>
    <t>INMOVILIZADO INTANGIBLE</t>
  </si>
  <si>
    <t>Investigación</t>
  </si>
  <si>
    <t>Desarrollo</t>
  </si>
  <si>
    <t>Propiedad Industrial</t>
  </si>
  <si>
    <t>Derechos de traspaso</t>
  </si>
  <si>
    <t>Aplicaciones Informáticas</t>
  </si>
  <si>
    <t>Derechos s/ activos cedidos en uso</t>
  </si>
  <si>
    <t>Anticipos para inmovilizaciones intangibles</t>
  </si>
  <si>
    <t>saldo</t>
  </si>
  <si>
    <t>entradas (+)</t>
  </si>
  <si>
    <t>final</t>
  </si>
  <si>
    <t>Sumas …</t>
  </si>
  <si>
    <t>salidas (–)</t>
  </si>
  <si>
    <t>amortiza-</t>
  </si>
  <si>
    <t>ciones (–)</t>
  </si>
  <si>
    <t>Importes</t>
  </si>
  <si>
    <t>INMOVILIZADO MATERIAL</t>
  </si>
  <si>
    <t>Terrenos y bienes naturales (210)</t>
  </si>
  <si>
    <t>Construcciones (211)</t>
  </si>
  <si>
    <t>Maquinaria</t>
  </si>
  <si>
    <t>Utillaje</t>
  </si>
  <si>
    <t>Otras instalaciones</t>
  </si>
  <si>
    <t>Mobiliario</t>
  </si>
  <si>
    <t>Equipos proceso información</t>
  </si>
  <si>
    <t>Elementos de transporte</t>
  </si>
  <si>
    <t>Otro inmovilizado material</t>
  </si>
  <si>
    <t xml:space="preserve">Instalaciones técnicas
</t>
  </si>
  <si>
    <t>BIENES DE PATRIMONIO HISTÓRICO</t>
  </si>
  <si>
    <t>Instrumentos de patrimonio</t>
  </si>
  <si>
    <t>Usuarios de las actividades fundacionales</t>
  </si>
  <si>
    <t>Patrocinadores</t>
  </si>
  <si>
    <t>Colaboradores</t>
  </si>
  <si>
    <t>Promociones</t>
  </si>
  <si>
    <t xml:space="preserve">Clientes por ventas y prestaciones de servicios.  </t>
  </si>
  <si>
    <t xml:space="preserve">Clientes, empresas del grupo y asociadas. </t>
  </si>
  <si>
    <t xml:space="preserve">Personal. </t>
  </si>
  <si>
    <t xml:space="preserve">Activos por impuesto corriente. </t>
  </si>
  <si>
    <t xml:space="preserve">Otros créditos con las Administraciones Públicas. </t>
  </si>
  <si>
    <t xml:space="preserve">Fundadores por desembolsos exigidos. </t>
  </si>
  <si>
    <t>Saldo final</t>
  </si>
  <si>
    <t xml:space="preserve">Suma… </t>
  </si>
  <si>
    <t>Nuevos Importes recibidos durante el ejercicio:</t>
  </si>
  <si>
    <t>Proveedores.</t>
  </si>
  <si>
    <t>Acreedores varios.</t>
  </si>
  <si>
    <t>Personal (remuneraciones pendientes de pago).</t>
  </si>
  <si>
    <t>Pasivos por impuesto corriente.</t>
  </si>
  <si>
    <t>Sumas ….</t>
  </si>
  <si>
    <t>La fundación cumple los requisitos previstos en la Ley 49/2002, de 23 de diciembre, del régimen fiscal de la entidades sin fines lucrativos y de los incentivos fiscales al mecenazgo, y de conformidad con lo dispuesto en la misma, ha ejercitado la opción en la correspondiente declaración censal y presenta anualmente ante la Administración Tributaria, tanto la memoria económica con la información prevista en el Reglamento para la aplicación del régimen fiscal de la entidades sin fines lucrativos y de los inventivos fiscales al mecenazgo, como las correspondientes declaraciones tributarias, estando al corriente ante dicha Administración. Asimismo, ha efectuado las tramitaciones oportunas en relación con los tributos locales.</t>
  </si>
  <si>
    <t>Resultado contable ………….</t>
  </si>
  <si>
    <t>DIFERENCIAS PERMANENTES</t>
  </si>
  <si>
    <t>Disminución por rentas exentas …...</t>
  </si>
  <si>
    <t>Otras diferencias ……………………………</t>
  </si>
  <si>
    <t>Con origen en el ejercicio ………..…….</t>
  </si>
  <si>
    <t>DIFERENCIAS TEMPORALES</t>
  </si>
  <si>
    <t>Con origen en ejercicios anteriores ..</t>
  </si>
  <si>
    <t>Compensación de bases imponibles negativas de ejercicios anteriores …..</t>
  </si>
  <si>
    <t>BASE IMPONIBLE (Resultado fiscal) ….</t>
  </si>
  <si>
    <t>Cuotas de usuarios y afiliados</t>
  </si>
  <si>
    <t>Ingresos de patrocinadores, colaboradores y promotores</t>
  </si>
  <si>
    <t>Ventas y otros ingresos ordinarios de la actividad mercantil.</t>
  </si>
  <si>
    <t>Variación de existencias</t>
  </si>
  <si>
    <t>Ingresos accesorios y otros de gestión corriente</t>
  </si>
  <si>
    <t>Ayudas monetarias a particulares y entidades</t>
  </si>
  <si>
    <t xml:space="preserve">Gastos por colaboraciones (voluntariado, etc..). </t>
  </si>
  <si>
    <t>Gastos del Patronato (compensación a patronos)</t>
  </si>
  <si>
    <t>Aprovisionamientos</t>
  </si>
  <si>
    <t>Gastos de personal</t>
  </si>
  <si>
    <t>Gastos en investigación y desarrollo del ejercicio</t>
  </si>
  <si>
    <t>Arrendamientos y cánones</t>
  </si>
  <si>
    <t>Reparaciones y conservación</t>
  </si>
  <si>
    <t>Servicios de profesionales independientes</t>
  </si>
  <si>
    <t>Transportes</t>
  </si>
  <si>
    <t>Primas de seguros</t>
  </si>
  <si>
    <t>Servicios bancarios y similares</t>
  </si>
  <si>
    <t>Publicidad, propaganda y relaciones públicas</t>
  </si>
  <si>
    <t>Suministros</t>
  </si>
  <si>
    <t>Otros servicios</t>
  </si>
  <si>
    <t>Amortizaciones del ejercicio</t>
  </si>
  <si>
    <t>Otros gastos</t>
  </si>
  <si>
    <r>
      <t xml:space="preserve">Subvenciones, donaciones y legados de </t>
    </r>
    <r>
      <rPr>
        <b/>
        <u/>
        <sz val="9"/>
        <color indexed="8"/>
        <rFont val="Calibri"/>
        <family val="2"/>
      </rPr>
      <t>explotación</t>
    </r>
    <r>
      <rPr>
        <b/>
        <sz val="9"/>
        <color indexed="8"/>
        <rFont val="Calibri"/>
        <family val="2"/>
      </rPr>
      <t xml:space="preserve"> destinadas a las actividades propias </t>
    </r>
  </si>
  <si>
    <r>
      <t xml:space="preserve">Subvenciones, donaciones y legados de </t>
    </r>
    <r>
      <rPr>
        <b/>
        <u/>
        <sz val="9"/>
        <color indexed="8"/>
        <rFont val="Calibri"/>
        <family val="2"/>
      </rPr>
      <t>explotación</t>
    </r>
    <r>
      <rPr>
        <b/>
        <sz val="9"/>
        <color indexed="8"/>
        <rFont val="Calibri"/>
        <family val="2"/>
      </rPr>
      <t xml:space="preserve"> destinadas a las actividades mercantiles</t>
    </r>
  </si>
  <si>
    <t xml:space="preserve">TOTAL INGRESOS ……     </t>
  </si>
  <si>
    <t>SALDOS DE LAS CUENTAS DE GASTO</t>
  </si>
  <si>
    <t>Gastos financieros en general</t>
  </si>
  <si>
    <t>TOTAL GATOS …</t>
  </si>
  <si>
    <t xml:space="preserve">Importe total de los ingresos a computar </t>
  </si>
  <si>
    <r>
      <t xml:space="preserve">Importes traspasados a resultados de las Subvenciones, donaciones y legados </t>
    </r>
    <r>
      <rPr>
        <b/>
        <u/>
        <sz val="9"/>
        <color indexed="8"/>
        <rFont val="Calibri"/>
        <family val="2"/>
      </rPr>
      <t>de capital</t>
    </r>
    <r>
      <rPr>
        <b/>
        <sz val="9"/>
        <color indexed="8"/>
        <rFont val="Calibri"/>
        <family val="2"/>
      </rPr>
      <t xml:space="preserve"> para actividades propias</t>
    </r>
    <r>
      <rPr>
        <sz val="9"/>
        <color indexed="8"/>
        <rFont val="Calibri"/>
        <family val="2"/>
      </rPr>
      <t>.</t>
    </r>
  </si>
  <si>
    <r>
      <t xml:space="preserve">Importes traspasados a resultados de las Subvenciones, donaciones y legados </t>
    </r>
    <r>
      <rPr>
        <b/>
        <u/>
        <sz val="9"/>
        <color indexed="8"/>
        <rFont val="Calibri"/>
        <family val="2"/>
      </rPr>
      <t>de capital</t>
    </r>
    <r>
      <rPr>
        <b/>
        <sz val="9"/>
        <color indexed="8"/>
        <rFont val="Calibri"/>
        <family val="2"/>
      </rPr>
      <t xml:space="preserve"> para actividades mercantiles</t>
    </r>
    <r>
      <rPr>
        <sz val="9"/>
        <color indexed="8"/>
        <rFont val="Calibri"/>
        <family val="2"/>
      </rPr>
      <t>.</t>
    </r>
  </si>
  <si>
    <t>SALDOS DE LAS CUENTAS DE INGRESOS</t>
  </si>
  <si>
    <t>ingresos procedentes de actividades mercantiles</t>
  </si>
  <si>
    <t>20.1. Cambios producidos en el Patronato durante el ejercicio</t>
  </si>
  <si>
    <t>Se adjunta información en documento anexo</t>
  </si>
  <si>
    <t>Otros ingresos</t>
  </si>
  <si>
    <t>Concesiones administrativas</t>
  </si>
  <si>
    <t>2.2 Principios contables no obligatorios aplicados.</t>
  </si>
  <si>
    <t>2.3 Apectos críticos de la valoración y estimación de la incertidumbre.</t>
  </si>
  <si>
    <t>2.4 Comparación de la infomación.</t>
  </si>
  <si>
    <t>2.5 Agrupación de partidas.</t>
  </si>
  <si>
    <t>Firma de todos los miembros del Patronato:</t>
  </si>
  <si>
    <t>A estos efectos, se incluyen en el Balance y en la Cuenta de Resultados los datos correspondientes al ejercicio anterior, sin que hayan efectuado cambios en los criterios contables, ni modificaciones en la estructura del Balance ni de la Cuenta de Resultados; tampoco ha sido necesario efectuar adaptaciones de los importes del  ejercicio precedente para facilitar la comparación.</t>
  </si>
  <si>
    <t>Inmovilizado en curso y anticipos</t>
  </si>
  <si>
    <t>Entidad o persona física o jurídica que las ha concedido</t>
  </si>
  <si>
    <t>Importe total de cada partida de ingresos</t>
  </si>
  <si>
    <t>Ingresos financieros procedentes de la venta de activos que forman parte de la dotación fundacional.</t>
  </si>
  <si>
    <t xml:space="preserve">Beneficios obtenidos en la enajenación de inmovilizado que forma parte de la dotación fundacional </t>
  </si>
  <si>
    <r>
      <t xml:space="preserve">Beneficios obtenidos en la enajenación de inmovilizado que </t>
    </r>
    <r>
      <rPr>
        <b/>
        <u/>
        <sz val="9"/>
        <color indexed="8"/>
        <rFont val="Calibri"/>
        <family val="2"/>
      </rPr>
      <t>NO</t>
    </r>
    <r>
      <rPr>
        <b/>
        <sz val="9"/>
        <color indexed="8"/>
        <rFont val="Calibri"/>
        <family val="2"/>
      </rPr>
      <t xml:space="preserve"> forma parte de la dotación fundacional</t>
    </r>
  </si>
  <si>
    <t>desglose por actividades</t>
  </si>
  <si>
    <t>Deterioro y pérdidas por enajenación del inmovilizado</t>
  </si>
  <si>
    <t>importe de cada partida de gasto</t>
  </si>
  <si>
    <t>Desglose de los gastos</t>
  </si>
  <si>
    <t>Gastos generales de funcionamiento de la entidad</t>
  </si>
  <si>
    <t>Gastos de las actividades mercantiles</t>
  </si>
  <si>
    <t>ingresos para las actividades propias o procedentes de ellas</t>
  </si>
  <si>
    <t>Fecha en que se formula :</t>
  </si>
  <si>
    <t>NOTA 3. EXCEDENTE DEL EJERCICIO.</t>
  </si>
  <si>
    <t>Base de reparto</t>
  </si>
  <si>
    <t>Importe</t>
  </si>
  <si>
    <t>Excedente del ejercicio</t>
  </si>
  <si>
    <t>Remanente</t>
  </si>
  <si>
    <t>Reservas voluntarias</t>
  </si>
  <si>
    <t>Otras reservas de libre disposición</t>
  </si>
  <si>
    <t>Total</t>
  </si>
  <si>
    <t>A dotación fundacional</t>
  </si>
  <si>
    <t>A reservas especiales</t>
  </si>
  <si>
    <t>A reservas voluntarias</t>
  </si>
  <si>
    <t>A compensación de excedentes negativos de ejercicios anteriores</t>
  </si>
  <si>
    <t>Aplicación</t>
  </si>
  <si>
    <t>Suma</t>
  </si>
  <si>
    <t>Detalle de las entradas y salidas del inmovilizado intangible (las salidas con signo menos)</t>
  </si>
  <si>
    <t>Detalle de las entradas y salidas del inmovilizado material (las salidas con signo menos)</t>
  </si>
  <si>
    <t>NOTA 6. BIENES DE PATRIMONIO HISTÓRICO</t>
  </si>
  <si>
    <t>Detalle de entradas y salidas en bienes de patrimonio histórico</t>
  </si>
  <si>
    <t>Créditos. Derivados. Otros</t>
  </si>
  <si>
    <t>Activos financieros mantenidos para negociar</t>
  </si>
  <si>
    <t>Activos financieros a coste amortizado</t>
  </si>
  <si>
    <t>Activos financieros a coste</t>
  </si>
  <si>
    <t>TOTAL</t>
  </si>
  <si>
    <t>Instrumentos financieros a corto plazo</t>
  </si>
  <si>
    <t xml:space="preserve">Clases   →                                     </t>
  </si>
  <si>
    <t>Categorías  ↓</t>
  </si>
  <si>
    <t>Valores representati-vos de deuda</t>
  </si>
  <si>
    <t>a) Detalle de activos financieros a largo plazo al cierre del ejercicio</t>
  </si>
  <si>
    <t>a) Detalle de activos financieros a corto plazo al cierre del ejercicio</t>
  </si>
  <si>
    <t>b) Variaciones de activos financieros a largo plazo producidas en el ejercicio (signo + ó  ̶  )</t>
  </si>
  <si>
    <t>b) Variaciones de activos financieros a corto plazo producidas en el ejercicio (signo + ó  ̶  )</t>
  </si>
  <si>
    <t>Instrumentos financieros a largo plazo</t>
  </si>
  <si>
    <t>Deudas con 
entidades de
crédito</t>
  </si>
  <si>
    <t>Derivados. Otros</t>
  </si>
  <si>
    <t>Obligaciones
otros valores
negociables</t>
  </si>
  <si>
    <t>Pasivos fi nancieros a coste amortizado</t>
  </si>
  <si>
    <t>Pasivos fi nancieros mantenidos
para negociar</t>
  </si>
  <si>
    <t>a) Detalle de pasivos financieros a largo plazo al cierre del ejercicio</t>
  </si>
  <si>
    <t>a) Detalle de pasivos financieros a corto plazo al cierre del ejercicio</t>
  </si>
  <si>
    <t>Inicio ejercicio</t>
  </si>
  <si>
    <t>disminuciones</t>
  </si>
  <si>
    <t>aumentos</t>
  </si>
  <si>
    <t>Deudores varios</t>
  </si>
  <si>
    <t xml:space="preserve">Beneficiarios </t>
  </si>
  <si>
    <t>Proveedores, entidades del grupo y asociadas.</t>
  </si>
  <si>
    <t>Deudas con las Administraciones Públicas.</t>
  </si>
  <si>
    <t>NOTA 11. FONDOS PROPIOS</t>
  </si>
  <si>
    <t>NOTA 12. SITUACIÓN FISCAL.</t>
  </si>
  <si>
    <t>Detalle de los ingresos que se incorporan a la base imponible del impuesto de Sociedades (no exentos):</t>
  </si>
  <si>
    <t>NOTA 13. INGRESOS Y GASTOS</t>
  </si>
  <si>
    <t>1)</t>
  </si>
  <si>
    <t>2)</t>
  </si>
  <si>
    <t>3)</t>
  </si>
  <si>
    <t>NOTA 16. OPERACIONES CON PARTES VINCULADAS</t>
  </si>
  <si>
    <t>NOTA 17. OTRA INFORMACIÓN.</t>
  </si>
  <si>
    <t>20.1. Número medio de personas empleadas en el ejercicio</t>
  </si>
  <si>
    <t>Se adjunta relación del número medio de personas empleadas en el curso del ejercicio, indicando aquellas con discapacidad mayor o igual del 33%, y expresando las categorías a que pertenecen, así como la distribución por sexos al término del ejercicio del personal de la entidad, desglosado en un número suficiente de categorías y niveles, entre los que figurarán el de los directivos y miembros del órgano de gobierno.</t>
  </si>
  <si>
    <t>20.3. Información del grado de cumplimiento del Código de Conducta de las entidades sin fines lucrativos para la realización de las inversiones financieras temporales, según la legislación aplicable.</t>
  </si>
  <si>
    <t>NOTA 18. INVENTARIO.</t>
  </si>
  <si>
    <t>20.4. Liquidación del Presupuesto.</t>
  </si>
  <si>
    <t>̶   Se adjunta documento</t>
  </si>
  <si>
    <t>Pasivos financieros a coste amortizado</t>
  </si>
  <si>
    <t>Pasivos financieros mantenidos
para negociar</t>
  </si>
  <si>
    <t>inicio ejercicio</t>
  </si>
  <si>
    <r>
      <t xml:space="preserve">Ingresos financieros en general, </t>
    </r>
    <r>
      <rPr>
        <b/>
        <u/>
        <sz val="10"/>
        <color indexed="8"/>
        <rFont val="Calibri"/>
        <family val="2"/>
      </rPr>
      <t>excepto</t>
    </r>
    <r>
      <rPr>
        <b/>
        <sz val="9"/>
        <color indexed="8"/>
        <rFont val="Calibri"/>
        <family val="2"/>
      </rPr>
      <t xml:space="preserve"> los procedentes de la venta de activos que forman parte de la dotación fundacional.</t>
    </r>
  </si>
  <si>
    <t>Gastos necesarios para obtener los ingresos</t>
  </si>
  <si>
    <t>1.1 Actividades realizadas durante el ejercicio.</t>
  </si>
  <si>
    <t>Entidad o persona física o jurídica que las ha concedido:</t>
  </si>
  <si>
    <t>NOTA 14. SUBVENCIONES, DONACIONES Y LEGADOS</t>
  </si>
  <si>
    <t>Las cuentas anuales reflejan la imagen fiel del patrimonio, de la situación financiera y de los resultados de la Fundación.</t>
  </si>
  <si>
    <t>No ha habido razones excepcionales que hayan hecho necesario inaplicar algún tipo de norma contable para ofrecer la imagen fiel.</t>
  </si>
  <si>
    <t>No ha habido razones para incluir información complementaria, ya que se considera que la prevista en las disposiciones legales es suficiente.</t>
  </si>
  <si>
    <t>Elementos recogidos en varias partidas</t>
  </si>
  <si>
    <t>2.6 Cambios de criterios contables</t>
  </si>
  <si>
    <t>No existen esos elementos</t>
  </si>
  <si>
    <t>2.7 Corrección de errores</t>
  </si>
  <si>
    <t>1. Análisis de las principales partidas</t>
  </si>
  <si>
    <t>2. Información de la propuesta de aplicación contable del excedente</t>
  </si>
  <si>
    <t>NOTA 5. INMOVILIZADO MATERIAL E INTANGIBLE E INVERSIONES INMOBILIARIAS.</t>
  </si>
  <si>
    <t>INVERSIONES INMOBILIARIAS</t>
  </si>
  <si>
    <t>Detalle de las entradas y salidas del Inversiones inmobiliarias (las salidas con signo menos)</t>
  </si>
  <si>
    <t>1. Análisis del movimiento durante el ejercicio</t>
  </si>
  <si>
    <t>2. Arrendamientos financieros:</t>
  </si>
  <si>
    <t>3. Información sobre correción valorativa por deterioro de inmovilizado e inversiones inmobiliarias</t>
  </si>
  <si>
    <t>(En documento anexo se completa la información requerida en la nota 6 del modelo de memoria del PGC para PYMESFL)</t>
  </si>
  <si>
    <t>NOTA 7. USUARIOS Y OTROS DEUDORES DE LA ACTIVIADAD PROPIA</t>
  </si>
  <si>
    <t>NOTA 8. BENEFICIARIOS-ACREEDORES</t>
  </si>
  <si>
    <t>NOTA 9. ACTIVOS FINANCIEROS</t>
  </si>
  <si>
    <t>Detalle de las diferentes partidas</t>
  </si>
  <si>
    <t>1. Activos financieros a largo plazo</t>
  </si>
  <si>
    <t>2. Activos financieros a corto plazo</t>
  </si>
  <si>
    <t>3 Efectivo y otros activos líquidos equivalente</t>
  </si>
  <si>
    <t>NOTA 10. PASIVOS FINANCIEROS</t>
  </si>
  <si>
    <t>1. Pasivos financieros a largo plazo</t>
  </si>
  <si>
    <t>2 Pasivos financieros a corto plazo</t>
  </si>
  <si>
    <t>(En documento anexo se completa la información sobre pasivos financieros requerida en la nota 10 del modelo de memoria de PYMESFL)</t>
  </si>
  <si>
    <t>1. Información sobre la dotación fundacional</t>
  </si>
  <si>
    <t>importes</t>
  </si>
  <si>
    <t>Detalle de aportaciones dinerarias realizadas durante el ejercicio a la dotación fundacional</t>
  </si>
  <si>
    <t>Suma ….</t>
  </si>
  <si>
    <t>Detalle de aportaciones no dinerarias realizadas durante el ejercicio a la dotación fundacional</t>
  </si>
  <si>
    <t>Desembolsos pendientes de dotación fundacional</t>
  </si>
  <si>
    <t>Fecha fin</t>
  </si>
  <si>
    <t>2. Consideraciones específicas que afectan a las reservas:</t>
  </si>
  <si>
    <t>1 Entidad acogida al régimen fiscal específico para las fundaciones.</t>
  </si>
  <si>
    <t>2. Impuesto de sociedades.</t>
  </si>
  <si>
    <t>3. Otros tributos (descripción de los gastos correspondientes)</t>
  </si>
  <si>
    <t>Cuota del impuesto de sociedades …</t>
  </si>
  <si>
    <t>1. Destinadas a adquirir activos</t>
  </si>
  <si>
    <t>NOTA 15. ACTIVIDAD DE LA ENTIDAD.  APLICACIÓN DE RENTAS E INGRESOS AL CUMPLIMIENTO DE LOS FINES</t>
  </si>
  <si>
    <t>Identificación y descripción detallada</t>
  </si>
  <si>
    <t>a)</t>
  </si>
  <si>
    <t>b)</t>
  </si>
  <si>
    <t>c)</t>
  </si>
  <si>
    <t>d)</t>
  </si>
  <si>
    <t>e)</t>
  </si>
  <si>
    <t>Recursos económicos empleados en la actividad (desglosados)</t>
  </si>
  <si>
    <t>Objetivos e indicadores</t>
  </si>
  <si>
    <t>1) Actividades realizadas:</t>
  </si>
  <si>
    <t>Se adjunta una ficha por cada una de las actividades realizadas, en las que se detalla siguiente información por cada una de ellas:</t>
  </si>
  <si>
    <t>2) Ingresos totales de la entidad:</t>
  </si>
  <si>
    <t>3) Gastos totales de la entidad</t>
  </si>
  <si>
    <t>En documento anexo se facilita la información requerida en la nota 16 del modelo de memoria de PYMESFL</t>
  </si>
  <si>
    <t>Para registrar todos y cada uno de los elementos que figuran en las cuentas anuales se han aplicado los criterios y normas de registro y valoración establecidos en el PGC para PYMESFL</t>
  </si>
  <si>
    <t>Beneficiarios</t>
  </si>
  <si>
    <t>3. Información de las limitaciones para la aplicación de los excedentes de acuerdo con las disposciones legales</t>
  </si>
  <si>
    <t>Recursos humanos empleados en la actividad</t>
  </si>
  <si>
    <t>4) Grado del cumplimiento de destino de rentas e ingresos (Artículo 25 de la Ley de Fundaciones de Castilla y León):</t>
  </si>
  <si>
    <t>Gastos de las actividades para cumplir los fines</t>
  </si>
  <si>
    <t>(En documento anexo se completa la información sobre activos financieros requerida en la nota 9 del modelo de memoria de PYMESFL. )</t>
  </si>
  <si>
    <t>Importe neto de los ingresos a computar</t>
  </si>
  <si>
    <t>Porcentaje de ingresos a aplicar a los fines [Estatutos o acuerdo (70 % mínimo)]</t>
  </si>
  <si>
    <t>b) Ingresos de otros ejercicios pendientes de aplicación a los fines:</t>
  </si>
  <si>
    <t xml:space="preserve">Importe mínimo de ingresos del ejercicio que debe aplicarse a los fines </t>
  </si>
  <si>
    <t>d) Importes pendientes de aplicar a los fines en futuros ejercicios:</t>
  </si>
  <si>
    <t>Total importe pendiente de aplicar a los fines en futuros ejercicios</t>
  </si>
  <si>
    <t>Importe de ejercicios anteriores pendiente de aplicar a los fines</t>
  </si>
  <si>
    <t>a) Ingresos generados en el ejercicio</t>
  </si>
  <si>
    <t xml:space="preserve">Generados en el ejercicio </t>
  </si>
  <si>
    <t>Procedentes del ejercicio</t>
  </si>
  <si>
    <t>5) Convenios de colaboración con otras entidades:</t>
  </si>
  <si>
    <t>c) Aplicación a los fines de recursos pendientes generados en ejercicios anteriores</t>
  </si>
  <si>
    <t>Suma total de los gastos realizados con recursos procedentes de ejercicios anteriores</t>
  </si>
  <si>
    <t>(Recursos de aplicación obligatoria )</t>
  </si>
  <si>
    <t>Recursos aplicados en el ejercicio por encima del límte legal exigido</t>
  </si>
  <si>
    <r>
      <rPr>
        <sz val="10"/>
        <rFont val="Calibri"/>
        <family val="2"/>
      </rPr>
      <t>̶</t>
    </r>
    <r>
      <rPr>
        <sz val="10"/>
        <rFont val="Arial"/>
        <family val="2"/>
      </rPr>
      <t xml:space="preserve">  Liquidación del Presupuesto </t>
    </r>
  </si>
  <si>
    <r>
      <rPr>
        <sz val="10"/>
        <rFont val="Calibri"/>
        <family val="2"/>
      </rPr>
      <t>̶</t>
    </r>
    <r>
      <rPr>
        <sz val="10"/>
        <rFont val="Arial"/>
        <family val="2"/>
      </rPr>
      <t xml:space="preserve">  Inventario</t>
    </r>
  </si>
  <si>
    <t>En documento anexo se detallan las normas y criterios aplicadas a las diferentes partidas</t>
  </si>
  <si>
    <t>4)</t>
  </si>
  <si>
    <r>
      <rPr>
        <sz val="10"/>
        <rFont val="Calibri"/>
        <family val="2"/>
      </rPr>
      <t>̶</t>
    </r>
    <r>
      <rPr>
        <sz val="10"/>
        <rFont val="Arial"/>
        <family val="2"/>
      </rPr>
      <t xml:space="preserve">  Operaciones con partes vinculadas (si existen)</t>
    </r>
  </si>
  <si>
    <t>Descripción</t>
  </si>
  <si>
    <t>Descripción:</t>
  </si>
  <si>
    <t>Lugar:</t>
  </si>
  <si>
    <t>Tipo:</t>
  </si>
  <si>
    <t>Tipo de personal</t>
  </si>
  <si>
    <t>Número</t>
  </si>
  <si>
    <t>Horas anuales</t>
  </si>
  <si>
    <t>Personal asalariado</t>
  </si>
  <si>
    <t>Personal voluntario</t>
  </si>
  <si>
    <t>Personal con contrato de servicios</t>
  </si>
  <si>
    <t>c) Beneficiarios o usuarios de la actividad:</t>
  </si>
  <si>
    <t>a) Actividad número 1:</t>
  </si>
  <si>
    <t>b) Recursos humanos empleados en esta actividad:</t>
  </si>
  <si>
    <t>Tipo de beneficiarios</t>
  </si>
  <si>
    <t>Personas físicas</t>
  </si>
  <si>
    <t>Personas jurídicas</t>
  </si>
  <si>
    <t>Gastos por ayudas y colaboraciones</t>
  </si>
  <si>
    <t>Variación de existencias de productos terminados y en curso</t>
  </si>
  <si>
    <t>Otros gastos de la actividad</t>
  </si>
  <si>
    <t xml:space="preserve">Amortización del inmovilizado </t>
  </si>
  <si>
    <t>Deterioro y resultado por enajenación del inmovilizado</t>
  </si>
  <si>
    <t>Impuesto sobre beneficios (si se trata de actividad no exenta)</t>
  </si>
  <si>
    <t>Adquisiciones de inmovilizado (excepto patrimonio histórico)</t>
  </si>
  <si>
    <t>Adquisiciones de bienes de patrimonio histórico</t>
  </si>
  <si>
    <t>Cancelación de deuda no comercial</t>
  </si>
  <si>
    <t>TOTAL DE RECURSOS EMPLEADOS EN LA ACTIVIDAD</t>
  </si>
  <si>
    <t>d) Recursos económicos empleados en la actividad:</t>
  </si>
  <si>
    <t>a)      Ayudas monetarias</t>
  </si>
  <si>
    <t>b)      Ayudas no monetarias</t>
  </si>
  <si>
    <t>c)      Gastos por colaboraciones y órganos de gobierno</t>
  </si>
  <si>
    <t>Subtotal gastos ocasionados por la actividad</t>
  </si>
  <si>
    <t>Subtotal otros recursos empleados en la actividad</t>
  </si>
  <si>
    <t>Aportaciones de usuarios, promotores, patrocinadores y otros</t>
  </si>
  <si>
    <t>Subvenciones imputadas al excedente del ejercicio</t>
  </si>
  <si>
    <t>Beneficio neto en caso de actividad mercantil</t>
  </si>
  <si>
    <t>TOTAL INGRESOS DIRECTOS POR LA ACTIVIDAD</t>
  </si>
  <si>
    <t>e) Ingresos directos por la actividad:</t>
  </si>
  <si>
    <t>a) Actividad número 2:</t>
  </si>
  <si>
    <t>a) Actividad número 3:</t>
  </si>
  <si>
    <t>a) Actividad número 4:</t>
  </si>
  <si>
    <t>5)</t>
  </si>
  <si>
    <t>6)</t>
  </si>
  <si>
    <t xml:space="preserve">SUMA DE LOS RECURSOS EMPLEADOS EN LAS ACTIVIDADES Y DE LOS INGRESOS GENERADOS POR ELLAS </t>
  </si>
  <si>
    <t>A) Recursos humanos empleados en todas las actividades:</t>
  </si>
  <si>
    <t>3) Naturaleza y condiciones de los instrumentos financieros derivados:</t>
  </si>
  <si>
    <t xml:space="preserve">2) Información sobre los criterios utilizados para determinar el valor razonable en relación con los activos valorados así, indicando las variacioones de valor registradas en la cuenta de resultados </t>
  </si>
  <si>
    <t>Información complementaria exigida en la nota 10 de la memoria del Plan de Contabilidad  para las PYMESFL</t>
  </si>
  <si>
    <t>Información complementaria exigida en la nota 9 de la memoria del Plan de Contabilidad  para las PYMESFL</t>
  </si>
  <si>
    <t>b) Variaciones de pasivos financieros a corto plazo producidas en el ejercicio (signo + ó  ̶  )</t>
  </si>
  <si>
    <t>b) Variaciones de pasivos financieros a largo plazo producidas en el ejercicio (signo + ó  ̶  )</t>
  </si>
  <si>
    <t>1) Importe de las deudas que venzan en cada uno de los cinco años siguientes y del resto hasta su vencimiento, informando separadamente para cada uno de los epígrafes y partidas del balance, relativas a deudas:</t>
  </si>
  <si>
    <t>Epígrafe o partida del balance</t>
  </si>
  <si>
    <t>AÑO</t>
  </si>
  <si>
    <t>2) Importe de las deudas con garantía real, con indicación de su forma y naturaleza:</t>
  </si>
  <si>
    <t>Descripción de cada deuda y su garantía real</t>
  </si>
  <si>
    <t>Detalle del impago</t>
  </si>
  <si>
    <t>3) Préstamos pendientes de pago en que haya habido impagos (principal o intereses):</t>
  </si>
  <si>
    <t>Valor en libros del préstamo</t>
  </si>
  <si>
    <t>Subsanación o renegociación posterior a ciere de ejercicio</t>
  </si>
  <si>
    <t>̶  Fichas de actividades realizadas</t>
  </si>
  <si>
    <t>ACTIVOS FINANCIEROS</t>
  </si>
  <si>
    <t>1) Análisis del movimiento de las cuentas correctoras representativas de las pérdidas por deterioro originadas por el riesgo del crédito, para cada clase de activos:</t>
  </si>
  <si>
    <t>4) Información detallada sobre los activos financieros en entidades del grupo, multigrupo y asociadas, incluyendo la informacion exigida en la nota 9, apartado 4) del Plan de Contabilidad para las PYMESFL.</t>
  </si>
  <si>
    <t>̶  Información complementaria sobre activos financieros (si existen)</t>
  </si>
  <si>
    <t>PASIVOS FINANCIEROS</t>
  </si>
  <si>
    <t>̶  Información complementaria sobre pasivos financieros (si existen)</t>
  </si>
  <si>
    <t>Memoria</t>
  </si>
  <si>
    <t>Act.Fin.</t>
  </si>
  <si>
    <t>Pas.Fin.</t>
  </si>
  <si>
    <t>Fichas</t>
  </si>
  <si>
    <t>Vinculadas</t>
  </si>
  <si>
    <t>Presupuesto</t>
  </si>
  <si>
    <t>Inventario</t>
  </si>
  <si>
    <t>̶  Memoria (Documento principal)</t>
  </si>
  <si>
    <t>(con la extensión prevista en la nota 16 de la memoria del Plan PYMESFL)</t>
  </si>
  <si>
    <t>INFORMACION SOBRE OPERACIONES CON PARTES VINCULADAS</t>
  </si>
  <si>
    <t>INGRESOS</t>
  </si>
  <si>
    <t>Realizado</t>
  </si>
  <si>
    <t>Diferencia</t>
  </si>
  <si>
    <t>SUMAS INGRESOS …</t>
  </si>
  <si>
    <t>LIQUIDACION DEL PRESUPUESTO</t>
  </si>
  <si>
    <r>
      <t xml:space="preserve">Subvenciones, donaciones y legados de </t>
    </r>
    <r>
      <rPr>
        <b/>
        <u/>
        <sz val="8"/>
        <color indexed="8"/>
        <rFont val="Arial"/>
        <family val="2"/>
      </rPr>
      <t>explotación</t>
    </r>
    <r>
      <rPr>
        <b/>
        <sz val="8"/>
        <color indexed="8"/>
        <rFont val="Arial"/>
        <family val="2"/>
      </rPr>
      <t xml:space="preserve"> destinadas a las actividades propias </t>
    </r>
  </si>
  <si>
    <r>
      <t xml:space="preserve">Subvenciones, donaciones y legados de </t>
    </r>
    <r>
      <rPr>
        <b/>
        <u/>
        <sz val="8"/>
        <color indexed="8"/>
        <rFont val="Arial"/>
        <family val="2"/>
      </rPr>
      <t>explotación</t>
    </r>
    <r>
      <rPr>
        <b/>
        <sz val="8"/>
        <color indexed="8"/>
        <rFont val="Arial"/>
        <family val="2"/>
      </rPr>
      <t xml:space="preserve"> destinadas a las actividades mercantiles</t>
    </r>
  </si>
  <si>
    <r>
      <t xml:space="preserve">Importes traspasados a resultados de las Subvenciones, donaciones y legados </t>
    </r>
    <r>
      <rPr>
        <b/>
        <u/>
        <sz val="8"/>
        <color indexed="8"/>
        <rFont val="Arial"/>
        <family val="2"/>
      </rPr>
      <t>de capital</t>
    </r>
    <r>
      <rPr>
        <b/>
        <sz val="8"/>
        <color indexed="8"/>
        <rFont val="Arial"/>
        <family val="2"/>
      </rPr>
      <t xml:space="preserve"> para actividades propias</t>
    </r>
    <r>
      <rPr>
        <sz val="8"/>
        <color indexed="8"/>
        <rFont val="Arial"/>
        <family val="2"/>
      </rPr>
      <t>.</t>
    </r>
  </si>
  <si>
    <r>
      <t xml:space="preserve">Importes traspasados a resultados de las Subvenciones, donaciones y legados </t>
    </r>
    <r>
      <rPr>
        <b/>
        <u/>
        <sz val="8"/>
        <color indexed="8"/>
        <rFont val="Arial"/>
        <family val="2"/>
      </rPr>
      <t>de capital</t>
    </r>
    <r>
      <rPr>
        <b/>
        <sz val="8"/>
        <color indexed="8"/>
        <rFont val="Arial"/>
        <family val="2"/>
      </rPr>
      <t xml:space="preserve"> para actividades mercantiles</t>
    </r>
    <r>
      <rPr>
        <sz val="8"/>
        <color indexed="8"/>
        <rFont val="Arial"/>
        <family val="2"/>
      </rPr>
      <t>.</t>
    </r>
  </si>
  <si>
    <r>
      <t xml:space="preserve">Beneficios obtenidos en la enajenación de inmovilizado que </t>
    </r>
    <r>
      <rPr>
        <b/>
        <u/>
        <sz val="8"/>
        <color indexed="8"/>
        <rFont val="Arial"/>
        <family val="2"/>
      </rPr>
      <t>NO</t>
    </r>
    <r>
      <rPr>
        <b/>
        <sz val="8"/>
        <color indexed="8"/>
        <rFont val="Arial"/>
        <family val="2"/>
      </rPr>
      <t xml:space="preserve"> forma parte de la dotación fundacional</t>
    </r>
  </si>
  <si>
    <r>
      <t xml:space="preserve">Ingresos financieros en general, </t>
    </r>
    <r>
      <rPr>
        <b/>
        <u/>
        <sz val="8"/>
        <color indexed="8"/>
        <rFont val="Arial"/>
        <family val="2"/>
      </rPr>
      <t>excepto</t>
    </r>
    <r>
      <rPr>
        <b/>
        <sz val="8"/>
        <color indexed="8"/>
        <rFont val="Arial"/>
        <family val="2"/>
      </rPr>
      <t xml:space="preserve"> los procedentes de la venta de activos que forman parte de la dotación fundacional.</t>
    </r>
  </si>
  <si>
    <t>GASTOS</t>
  </si>
  <si>
    <t>INVENTARIO</t>
  </si>
  <si>
    <t>(Conforme al artículo 19 del Reglamento de Fundaciones de Castilla y León)</t>
  </si>
  <si>
    <t>Incremento</t>
  </si>
  <si>
    <t>Otras circunstancias</t>
  </si>
  <si>
    <t>Minoración</t>
  </si>
  <si>
    <t>Amortizacion</t>
  </si>
  <si>
    <t>VALOR CONTABLE</t>
  </si>
  <si>
    <t>CAMBIOS DE VALOR DURANTE EJERCICIO</t>
  </si>
  <si>
    <t>Descripción del elemento</t>
  </si>
  <si>
    <t>Fecha ad-quisicion.</t>
  </si>
  <si>
    <r>
      <t>Todas las hojas están protegidas para evitar que se alteren accidentalmente las fórmulas de cálculo. Pueden desbloquearse con la contraseña "</t>
    </r>
    <r>
      <rPr>
        <b/>
        <sz val="10"/>
        <rFont val="Arial"/>
        <family val="2"/>
      </rPr>
      <t>memoria</t>
    </r>
    <r>
      <rPr>
        <sz val="10"/>
        <rFont val="Arial"/>
        <family val="2"/>
      </rPr>
      <t>"</t>
    </r>
  </si>
  <si>
    <t>ANEXO</t>
  </si>
  <si>
    <t>En el que se detallan las normas de registro y valoración aplicadas a las diferentes partidas, de acuerdo con lo establecido en el Plan de Contabilidad de pequeñas y madianas entidades sin fines lucrativos (PYMESFL).</t>
  </si>
  <si>
    <t>Indicaciones sobre la utilización de este modelo.</t>
  </si>
  <si>
    <t>Suma de cuotas de usuarios y afiliados ...</t>
  </si>
  <si>
    <t xml:space="preserve">  </t>
  </si>
  <si>
    <t>Beneficios obtenidos en la enajenación de inmovilizado que NO forma parte de la dotación fundacional</t>
  </si>
  <si>
    <t>Ingresos financieros, excepto procedentes de venta de activos que forman la dotación fundacional.</t>
  </si>
  <si>
    <t xml:space="preserve"> Suma de otros ingresos ...</t>
  </si>
  <si>
    <t>Suma de  de ingresos financieros, excepto procedentes dotación ...</t>
  </si>
  <si>
    <t>Suma de beneficios enajenación de inmovilizado que NO es dotación fundacional</t>
  </si>
  <si>
    <t xml:space="preserve">GASTOS </t>
  </si>
  <si>
    <t>Suma de Ingresos accesorios y otros de gestión corriente …</t>
  </si>
  <si>
    <t>Suma de ventas y otros ingresos ordinarios de la actividad mercantil. ...</t>
  </si>
  <si>
    <t>Suma de ingresos de patrocinadores, colaboradores y promotores ...</t>
  </si>
  <si>
    <t xml:space="preserve">Suma de gastos por colaboraciones (voluntariado, etc..). </t>
  </si>
  <si>
    <t>Suma de gastos del Patronato (compensación a patronos)</t>
  </si>
  <si>
    <t>Suma de variación de existencias (minoración)</t>
  </si>
  <si>
    <t>Variación de existencias (minoración)</t>
  </si>
  <si>
    <t>Variación de existencias (incremento)</t>
  </si>
  <si>
    <t>Suma de variación de existencias (incremento) …</t>
  </si>
  <si>
    <t>Suma de aprovisionamientos ...</t>
  </si>
  <si>
    <t>Suma de gastos de personal ...</t>
  </si>
  <si>
    <t>Suma de gastos en investigación y desarrollo del ejercicio ...</t>
  </si>
  <si>
    <t>Suma de arrendamientos y cánones ...</t>
  </si>
  <si>
    <t>Suma de reparaciones y conservación ...</t>
  </si>
  <si>
    <t>Suma de servicios de profesionales independientes ...</t>
  </si>
  <si>
    <t>Suma de transportes ...</t>
  </si>
  <si>
    <t>Suma de primas de seguros ...</t>
  </si>
  <si>
    <t>Suma de servicios bancarios y similares ...</t>
  </si>
  <si>
    <t>Suma de publicidad, propaganda y relaciones públicas ...</t>
  </si>
  <si>
    <t>Suma de suministros ...</t>
  </si>
  <si>
    <t>Suma de otros servicios ...</t>
  </si>
  <si>
    <t>Suma de amortizaciones del ejercicio ...</t>
  </si>
  <si>
    <t>Suma de deterioro y pérdidas por enajenación del inmovilizado ...</t>
  </si>
  <si>
    <t>Suma de gastos financieros en general ...</t>
  </si>
  <si>
    <t>Suma de otros gastos ...</t>
  </si>
  <si>
    <r>
      <t xml:space="preserve">Este modelo de memoria se ofrece para tratar de facilitar el trabajo a los gestores de las fundaciones de Castilla y León.  </t>
    </r>
    <r>
      <rPr>
        <b/>
        <u/>
        <sz val="10"/>
        <rFont val="Arial"/>
        <family val="2"/>
      </rPr>
      <t>Su utilización es voluntaria</t>
    </r>
    <r>
      <rPr>
        <sz val="10"/>
        <rFont val="Arial"/>
        <family val="2"/>
      </rPr>
      <t>.</t>
    </r>
  </si>
  <si>
    <t>Recoge el contenido exigido por dicho Plan, escepto el referido a la nota 15, que se sustituye por la información requerida por la Ley de Fundaciones de Castilla y Léon; también se incluye el detalle de las partidas del balance y de la cuenta de resultados que exige dicha Ley.</t>
  </si>
  <si>
    <r>
      <t xml:space="preserve">Para ofrecer toda la información exigida en las normas reguladoras de las fundaciones de Castilla y León es necesario </t>
    </r>
    <r>
      <rPr>
        <b/>
        <u/>
        <sz val="10"/>
        <rFont val="Arial"/>
        <family val="2"/>
      </rPr>
      <t>cumplimentar e imprimir las siguientes hojas</t>
    </r>
    <r>
      <rPr>
        <sz val="10"/>
        <rFont val="Arial"/>
        <family val="2"/>
      </rPr>
      <t xml:space="preserve"> de este libro:</t>
    </r>
  </si>
  <si>
    <t>Desglose de gastos e ingresos conforme dispone el artículo 24 de la Ley de Fundaciones de Castilla y León:</t>
  </si>
  <si>
    <t>Saldo al inicio del ejercicio …………………..……………..………………………...………………</t>
  </si>
  <si>
    <r>
      <t xml:space="preserve">Importes traspasados a resultados del ejercicio (signo </t>
    </r>
    <r>
      <rPr>
        <b/>
        <sz val="11"/>
        <color indexed="8"/>
        <rFont val="Arial"/>
        <family val="2"/>
      </rPr>
      <t>–</t>
    </r>
    <r>
      <rPr>
        <b/>
        <sz val="11"/>
        <color indexed="8"/>
        <rFont val="Calibri"/>
        <family val="2"/>
      </rPr>
      <t>) …………………………………..</t>
    </r>
  </si>
  <si>
    <t>Saldo al final del ejercicio ….…………………………………………………………………………</t>
  </si>
  <si>
    <t>Firmas:</t>
  </si>
  <si>
    <t>SUMAS …</t>
  </si>
  <si>
    <r>
      <t>Puede utilizarse por las fundaciones que pueden utilizar los</t>
    </r>
    <r>
      <rPr>
        <b/>
        <sz val="10"/>
        <rFont val="Arial"/>
        <family val="2"/>
      </rPr>
      <t xml:space="preserve"> modelos abreviados del Plan de Contabilidad de las entidades sin fines lucrativos.</t>
    </r>
  </si>
  <si>
    <t>Además hay que incluir un anexo en el que se detallen las normas de registro y valoración aplicadas a las diferentes partidas de acuerdo con lo establecido en el  Plan de Contabilidad de las entidades sin fines lucrativos.</t>
  </si>
  <si>
    <t>2. Imputadas al excedente del ejercicio (subvenciones y donaciones para actividades)</t>
  </si>
  <si>
    <t>TOTAL GASTOS …</t>
  </si>
  <si>
    <t>FUNDACION EUSEBIO SACRISTAN PARA EL DESARROLLO DEL DEPORTE</t>
  </si>
  <si>
    <t>CUOTAS DE ASOCIADOS Y AFILIADOS</t>
  </si>
  <si>
    <t>SUELDOS Y SALARIOS</t>
  </si>
  <si>
    <t>SEGURIDAD SOCIAL A CARGO DE LA EMPRESA</t>
  </si>
  <si>
    <t>SUMINISTROS</t>
  </si>
  <si>
    <t>TRABAJOS REALIZADOS POR OTRAS EMPRESAS</t>
  </si>
  <si>
    <t>ARRENDAMIENTOS</t>
  </si>
  <si>
    <t>SERVICIOS PROFESIONALES INDEPENDIENTES</t>
  </si>
  <si>
    <t>TRANSPORTES</t>
  </si>
  <si>
    <t>PRIMAS DE SEGUROS</t>
  </si>
  <si>
    <t>SERVICIOS BANCARIOS Y SIMILARES</t>
  </si>
  <si>
    <t>PUBLICIDAD, PROPAGANDA Y RELACIONES PÚBLICAS</t>
  </si>
  <si>
    <t>AMORTIZACION EQUIPO PROCESO INFORMÁTICO</t>
  </si>
  <si>
    <t>INTERESES DE DEUDA CON ENTIDADES DE CREDITO</t>
  </si>
  <si>
    <t>FUNDACION JOHANN CRUYFF</t>
  </si>
  <si>
    <t>DIPUTACION DE VALLADOLID</t>
  </si>
  <si>
    <t>INMERSIÓN LINGÜÍSTICA</t>
  </si>
  <si>
    <t xml:space="preserve">Programa de inmersión lingüistinca inglesa en diferentes albergues </t>
  </si>
  <si>
    <t>ALUMNOS DE PRIMER CICLO DE ESO</t>
  </si>
  <si>
    <t>COMPETICIONES DEPORTIVAS</t>
  </si>
  <si>
    <t>LA ROCA</t>
  </si>
  <si>
    <t>CENTRO DE PREVENCION DE RIESGOS EN ACTIVIDADES DE TIEMPO LIBRE</t>
  </si>
  <si>
    <t>GESTIÓN MANTENIMIENTO Y PROMOCIÓN DEL CENTRO</t>
  </si>
  <si>
    <t>USUARIOS DE MULTIPLES ACTIVIDADES</t>
  </si>
  <si>
    <t>170,1 PRESTAMO LA CAIXA</t>
  </si>
  <si>
    <t>EQUIPO DE PROCESAMIENTO INFORMÁTICO</t>
  </si>
  <si>
    <t>PRESTAMO LA CAIXA, PRESTAMO PERSONAL, AVALADO POR EUSEBIO SACRISTAN MENA</t>
  </si>
  <si>
    <t>MOBILIARIO</t>
  </si>
  <si>
    <t>CAJA</t>
  </si>
  <si>
    <t>BANCO LA CAIXA</t>
  </si>
  <si>
    <t>BANCO ESPAÑADUERO</t>
  </si>
  <si>
    <t>BANCO SABADELL</t>
  </si>
  <si>
    <t>SUBVENCIONES Y DONACIONES</t>
  </si>
  <si>
    <t>AMORTIZACIÓN MOBILIARIO</t>
  </si>
  <si>
    <t>AMORTIZACIÓN ELEMENTO DE TRANSPORTE</t>
  </si>
  <si>
    <t xml:space="preserve">TRIBUTOS </t>
  </si>
  <si>
    <t>PROVINCIAS DE VALLADOLID Y PALENCIA</t>
  </si>
  <si>
    <t>ELEMENTO DE TRANSPORTE</t>
  </si>
  <si>
    <t>ESCUELA FUTBOL PARA TODOS</t>
  </si>
  <si>
    <t>ESCUELA DE FUTBOL DE INTEGRACIÓN, EN LA CUAL NIÑOS DE CUALQUIER CONDICIÓN SOCIAL JUEGAN AL FÚTBOL ENTRE ELLOS Y HACEN ENTRENAMIENTOS DIRIGIDOS POR ENTRENADORES PROFESIONALES</t>
  </si>
  <si>
    <t>NIÑOS DE CUALQUIER CONDICIÓN FISICA, PSIQUICA, SENSORIAL O ECONÓMICA ENTRENAN AL FUTBOL COMO SI FUERAN EQUIPOS PROFESIONALES</t>
  </si>
  <si>
    <t>CUOTAS</t>
  </si>
  <si>
    <t>AYUNTAMIENTO DE VALLADOLID</t>
  </si>
  <si>
    <t>NINGUNO</t>
  </si>
  <si>
    <t>ESTE AÑO HEMOS TENIDO PÉRDIDAS</t>
  </si>
  <si>
    <t>EXCEDENTES NEGATIVOS DE EJERCICIOS ANTERIORES</t>
  </si>
  <si>
    <t>PALENCIA, NAVARREDONDA DE GREDOS, CERVERA DE PISUERGA, SOLÓRZANO (CANTABRIA)</t>
  </si>
  <si>
    <t xml:space="preserve">LIGAS DE FUTBOL 7, BALONCESTO </t>
  </si>
  <si>
    <t>PERSONAS QUE QUIEREN REALIZAR FUTBOL, BALONCESTO Y NO PUEDEN FEDERARSE BIEN POR FALTA DE RECURSOS ECONÓMICOS O POR FALTA DE TIEMPO</t>
  </si>
  <si>
    <t>CASTILLA Y LEÓN</t>
  </si>
  <si>
    <t>HEMOS TRASLADADOS ESTA ACTIVIDAD A OTRAS ENTIDADES QUE VEN QUE AYUDE AL PROCESO DE INSERCIÓN DE SUS USUARIOS, EN ESTE AÑO LAS ENTIDADES FUERON PROYECTO HOMBRE E INTRAS, PARA ACOMPAÑAR EL PROYECTO CON NIÑOS TAMBIÉN COLABORA LA FUNDACIÓN CASTILLA Y LEÓN</t>
  </si>
  <si>
    <t>170.2 PRESTAMO LA CAIXA AVALADO ICO</t>
  </si>
  <si>
    <t>170,3 PRESTAMO LA CAIXA EMPRENDIMIENTO SOCIAL</t>
  </si>
  <si>
    <t>PRESTAMO LA CAIXA, PRESTAMO ICO, AVALADO POR EL ICO</t>
  </si>
  <si>
    <t>PRESTAMO LA CAIXA, EMPRENDIMIENTO SOCIAL, SIN AVAL</t>
  </si>
  <si>
    <t>FINANZAS CONSUMIDAS</t>
  </si>
  <si>
    <t>DONACIONES</t>
  </si>
  <si>
    <t>OTROS INGRESOS</t>
  </si>
  <si>
    <t>OTROS INGRESOS FINANCIEROS</t>
  </si>
  <si>
    <t>FUNDACIÓN CASTILLA Y LEÓN</t>
  </si>
  <si>
    <t>El número de empleados medio de la Fundación ha sido de 11, entre ellas Fernando Benito Garcia tiene un grado de discapacidad del 33% y tiene categoria de monitor. La Fundación dispone de 7 empleados másculinos y uno femenino, siendo ella auxiliar administrativa Gemma de la Rosa Rebollo, y ellos responsable de proyectos, Diego de la Torre Rodriguez, 4 monitores Fernando Benito Garcia, Roberto Borja Rodriguez Calvo, Francisco Marcos López y Sergio Martinez Aller, un comercial, Oscar Ballesteros Bayón, un auxiliar administrativo, Fernando Javier Salvador Insua, que causo baja en septiembre, un relaciones institucionales Jose Antonio Gonzalez Poncela y el director de la Fundación Pedro Pablo Crespo Álvarez, a lo largo del ejercicio se incorporaron de manera indefinida</t>
  </si>
  <si>
    <t>LOS FINES FUNDACIONALES SON LA PROMOCION DE LA VIDA SANA, DEL DEPORTE Y DE LA CULTURA, PARA ELLO LA FUNDACIÓN HA REALIZADO LAS SIGUIENTES ACTIVIDADES EN 2020, LIGA DE FUTBOL 7 PARA EMPRESAS, LIGA DE PEÑAS DEL REAL VALLADOLID, LIGA BASKETVALL, PROGRAMA ENGLISH FOR ALL, GESTIÓN DE LA ROCA, PROGRAMAS DE CONCILIACIÓN, ESCUELA FUTBOL PARA TODOS. ESTE AÑO A MAYORES LA FUNDACIÓN HA CREADO UNA EMPRESA, SUMANDO DEPORTE, PARA LLEGAR A DONDE NO PODIA LLEGAR</t>
  </si>
  <si>
    <t>SILLAS Y MESAS</t>
  </si>
  <si>
    <t>ORDENADOR</t>
  </si>
  <si>
    <t>COCHE</t>
  </si>
  <si>
    <t>3500 ACCIONES SUMANDO DEPORTE</t>
  </si>
  <si>
    <t>ESTE AÑO SE UTILIZARÁ EL REMANENTE EN AMORTIGUAR EL RESULTADO NEGATIVO DE 2020</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</si>
</sst>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 _€_-;\-* #,##0.00\ _€_-;_-* &quot;-&quot;??\ _€_-;_-@_-"/>
    <numFmt numFmtId="164" formatCode="#,##0.00;[Red]#,##0.00"/>
  </numFmts>
  <fonts count="49" x14ac:knownFonts="1">
    <font>
      <sz val="10"/>
      <name val="Arial"/>
    </font>
    <font>
      <sz val="10"/>
      <name val="Arial"/>
    </font>
    <font>
      <sz val="12"/>
      <name val="Calibri"/>
      <family val="2"/>
    </font>
    <font>
      <b/>
      <u/>
      <sz val="12"/>
      <name val="Calibri"/>
      <family val="2"/>
    </font>
    <font>
      <b/>
      <sz val="12"/>
      <name val="Calibri"/>
      <family val="2"/>
    </font>
    <font>
      <sz val="12"/>
      <name val="Arial"/>
      <family val="2"/>
    </font>
    <font>
      <sz val="8"/>
      <name val="Arial"/>
      <family val="2"/>
    </font>
    <font>
      <u/>
      <sz val="10"/>
      <color indexed="12"/>
      <name val="Arial"/>
      <family val="2"/>
    </font>
    <font>
      <sz val="10"/>
      <name val="Calibri"/>
      <family val="2"/>
    </font>
    <font>
      <b/>
      <sz val="10"/>
      <name val="Calibri"/>
      <family val="2"/>
    </font>
    <font>
      <sz val="9"/>
      <name val="Calibri"/>
      <family val="2"/>
    </font>
    <font>
      <b/>
      <sz val="9"/>
      <name val="Calibri"/>
      <family val="2"/>
    </font>
    <font>
      <b/>
      <sz val="10"/>
      <name val="Arial"/>
      <family val="2"/>
    </font>
    <font>
      <b/>
      <sz val="11"/>
      <name val="Calibri"/>
      <family val="2"/>
    </font>
    <font>
      <b/>
      <sz val="7"/>
      <color indexed="8"/>
      <name val="Verdana"/>
      <family val="2"/>
    </font>
    <font>
      <b/>
      <sz val="10"/>
      <color indexed="8"/>
      <name val="Calibri"/>
      <family val="2"/>
    </font>
    <font>
      <sz val="10"/>
      <color indexed="8"/>
      <name val="Calibri"/>
      <family val="2"/>
    </font>
    <font>
      <b/>
      <sz val="9"/>
      <color indexed="8"/>
      <name val="Calibri"/>
      <family val="2"/>
    </font>
    <font>
      <b/>
      <sz val="9"/>
      <name val="Arial"/>
      <family val="2"/>
    </font>
    <font>
      <sz val="9"/>
      <color indexed="8"/>
      <name val="Calibri"/>
      <family val="2"/>
    </font>
    <font>
      <b/>
      <sz val="12"/>
      <color indexed="8"/>
      <name val="Calibri"/>
      <family val="2"/>
    </font>
    <font>
      <b/>
      <u/>
      <sz val="9"/>
      <color indexed="8"/>
      <name val="Calibri"/>
      <family val="2"/>
    </font>
    <font>
      <b/>
      <sz val="7"/>
      <color indexed="8"/>
      <name val="Arial"/>
      <family val="2"/>
    </font>
    <font>
      <sz val="10"/>
      <name val="Arial"/>
      <family val="2"/>
    </font>
    <font>
      <b/>
      <u/>
      <sz val="10"/>
      <color indexed="8"/>
      <name val="Calibri"/>
      <family val="2"/>
    </font>
    <font>
      <sz val="10"/>
      <name val="Calibri"/>
      <family val="2"/>
    </font>
    <font>
      <b/>
      <sz val="10"/>
      <name val="Calibri"/>
      <family val="2"/>
    </font>
    <font>
      <sz val="9"/>
      <name val="Calibri"/>
      <family val="2"/>
    </font>
    <font>
      <b/>
      <sz val="9"/>
      <name val="Calibri"/>
      <family val="2"/>
    </font>
    <font>
      <sz val="12"/>
      <color indexed="8"/>
      <name val="Calibri"/>
      <family val="2"/>
    </font>
    <font>
      <b/>
      <sz val="11"/>
      <name val="Arial"/>
      <family val="2"/>
    </font>
    <font>
      <b/>
      <u/>
      <sz val="12"/>
      <name val="Arial"/>
      <family val="2"/>
    </font>
    <font>
      <b/>
      <u/>
      <sz val="10"/>
      <name val="Arial"/>
      <family val="2"/>
    </font>
    <font>
      <b/>
      <i/>
      <sz val="10"/>
      <name val="Arial"/>
      <family val="2"/>
    </font>
    <font>
      <b/>
      <i/>
      <u/>
      <sz val="12"/>
      <name val="Arial"/>
      <family val="2"/>
    </font>
    <font>
      <b/>
      <sz val="12"/>
      <name val="Arial"/>
      <family val="2"/>
    </font>
    <font>
      <b/>
      <u/>
      <sz val="11"/>
      <name val="Arial"/>
      <family val="2"/>
    </font>
    <font>
      <sz val="9"/>
      <name val="Arial"/>
      <family val="2"/>
    </font>
    <font>
      <b/>
      <sz val="9"/>
      <color indexed="8"/>
      <name val="Arial"/>
      <family val="2"/>
    </font>
    <font>
      <b/>
      <sz val="8"/>
      <name val="Arial"/>
      <family val="2"/>
    </font>
    <font>
      <b/>
      <sz val="8"/>
      <color indexed="8"/>
      <name val="Arial"/>
      <family val="2"/>
    </font>
    <font>
      <b/>
      <u/>
      <sz val="8"/>
      <color indexed="8"/>
      <name val="Arial"/>
      <family val="2"/>
    </font>
    <font>
      <sz val="8"/>
      <color indexed="8"/>
      <name val="Arial"/>
      <family val="2"/>
    </font>
    <font>
      <b/>
      <sz val="14"/>
      <name val="Calibri"/>
      <family val="2"/>
    </font>
    <font>
      <b/>
      <u/>
      <sz val="12"/>
      <color indexed="8"/>
      <name val="Arial"/>
      <family val="2"/>
    </font>
    <font>
      <b/>
      <sz val="11"/>
      <color indexed="8"/>
      <name val="Calibri"/>
      <family val="2"/>
    </font>
    <font>
      <b/>
      <sz val="11"/>
      <color indexed="8"/>
      <name val="Arial"/>
      <family val="2"/>
    </font>
    <font>
      <sz val="10"/>
      <name val="Calibri"/>
      <family val="2"/>
    </font>
    <font>
      <sz val="8"/>
      <name val="Arial"/>
      <family val="2"/>
    </font>
  </fonts>
  <fills count="5">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0"/>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right style="thin">
        <color indexed="64"/>
      </right>
      <top/>
      <bottom style="thin">
        <color indexed="64"/>
      </bottom>
      <diagonal/>
    </border>
    <border>
      <left/>
      <right/>
      <top/>
      <bottom style="hair">
        <color indexed="64"/>
      </bottom>
      <diagonal/>
    </border>
    <border>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top style="thin">
        <color indexed="64"/>
      </top>
      <bottom/>
      <diagonal/>
    </border>
    <border>
      <left style="thin">
        <color indexed="64"/>
      </left>
      <right/>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right style="thin">
        <color indexed="64"/>
      </right>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double">
        <color indexed="64"/>
      </bottom>
      <diagonal/>
    </border>
    <border>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style="hair">
        <color indexed="64"/>
      </top>
      <bottom style="hair">
        <color indexed="64"/>
      </bottom>
      <diagonal/>
    </border>
    <border>
      <left style="thin">
        <color indexed="64"/>
      </left>
      <right/>
      <top/>
      <bottom style="hair">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s>
  <cellStyleXfs count="3">
    <xf numFmtId="0" fontId="0" fillId="0" borderId="0"/>
    <xf numFmtId="0" fontId="7" fillId="0" borderId="0" applyNumberFormat="0" applyFill="0" applyBorder="0" applyAlignment="0" applyProtection="0">
      <alignment vertical="top"/>
      <protection locked="0"/>
    </xf>
    <xf numFmtId="43" fontId="1" fillId="0" borderId="0" applyFont="0" applyFill="0" applyBorder="0" applyAlignment="0" applyProtection="0"/>
  </cellStyleXfs>
  <cellXfs count="654">
    <xf numFmtId="0" fontId="0" fillId="0" borderId="0" xfId="0"/>
    <xf numFmtId="0" fontId="8" fillId="2" borderId="0" xfId="0" applyFont="1" applyFill="1" applyAlignment="1" applyProtection="1">
      <alignment vertical="top"/>
      <protection locked="0"/>
    </xf>
    <xf numFmtId="0" fontId="9" fillId="2" borderId="1" xfId="0" applyFont="1" applyFill="1" applyBorder="1" applyAlignment="1" applyProtection="1">
      <alignment horizontal="center" vertical="top"/>
      <protection locked="0"/>
    </xf>
    <xf numFmtId="0" fontId="8" fillId="2" borderId="0" xfId="0" applyFont="1" applyFill="1" applyAlignment="1" applyProtection="1">
      <alignment vertical="center"/>
      <protection locked="0"/>
    </xf>
    <xf numFmtId="4" fontId="11" fillId="2" borderId="1" xfId="0" applyNumberFormat="1" applyFont="1" applyFill="1" applyBorder="1" applyAlignment="1" applyProtection="1">
      <alignment vertical="top"/>
      <protection locked="0"/>
    </xf>
    <xf numFmtId="4" fontId="10" fillId="2" borderId="2" xfId="0" applyNumberFormat="1" applyFont="1" applyFill="1" applyBorder="1" applyAlignment="1" applyProtection="1">
      <alignment horizontal="right" vertical="top" wrapText="1"/>
      <protection locked="0"/>
    </xf>
    <xf numFmtId="4" fontId="10" fillId="2" borderId="1" xfId="0" applyNumberFormat="1" applyFont="1" applyFill="1" applyBorder="1" applyAlignment="1" applyProtection="1">
      <alignment vertical="top"/>
      <protection locked="0"/>
    </xf>
    <xf numFmtId="0" fontId="8" fillId="2" borderId="0" xfId="0" applyFont="1" applyFill="1" applyAlignment="1" applyProtection="1">
      <alignment vertical="top"/>
    </xf>
    <xf numFmtId="0" fontId="9" fillId="2" borderId="0" xfId="0" applyFont="1" applyFill="1" applyAlignment="1" applyProtection="1">
      <alignment vertical="top"/>
    </xf>
    <xf numFmtId="0" fontId="9" fillId="2" borderId="1" xfId="0" applyFont="1" applyFill="1" applyBorder="1" applyAlignment="1" applyProtection="1">
      <alignment horizontal="center" vertical="top"/>
    </xf>
    <xf numFmtId="0" fontId="3" fillId="2" borderId="0" xfId="0" applyFont="1" applyFill="1" applyAlignment="1" applyProtection="1">
      <alignment vertical="top"/>
    </xf>
    <xf numFmtId="0" fontId="9" fillId="2" borderId="0" xfId="0" applyFont="1" applyFill="1" applyAlignment="1" applyProtection="1">
      <alignment vertical="center"/>
    </xf>
    <xf numFmtId="0" fontId="8" fillId="2" borderId="0" xfId="0" applyFont="1" applyFill="1" applyAlignment="1" applyProtection="1">
      <alignment vertical="center"/>
    </xf>
    <xf numFmtId="0" fontId="8" fillId="2" borderId="0" xfId="0" applyFont="1" applyFill="1" applyBorder="1" applyAlignment="1" applyProtection="1">
      <alignment vertical="center"/>
    </xf>
    <xf numFmtId="0" fontId="9" fillId="2" borderId="0" xfId="0" applyFont="1" applyFill="1" applyAlignment="1" applyProtection="1">
      <alignment horizontal="right" vertical="top"/>
    </xf>
    <xf numFmtId="0" fontId="8" fillId="2" borderId="3" xfId="0" applyFont="1" applyFill="1" applyBorder="1" applyAlignment="1" applyProtection="1">
      <alignment vertical="top"/>
    </xf>
    <xf numFmtId="0" fontId="8" fillId="2" borderId="0" xfId="0" applyFont="1" applyFill="1" applyBorder="1" applyProtection="1"/>
    <xf numFmtId="0" fontId="8" fillId="2" borderId="0" xfId="0" applyFont="1" applyFill="1" applyBorder="1" applyAlignment="1" applyProtection="1">
      <alignment vertical="top"/>
    </xf>
    <xf numFmtId="0" fontId="8" fillId="2" borderId="4" xfId="0" applyFont="1" applyFill="1" applyBorder="1" applyAlignment="1" applyProtection="1">
      <alignment vertical="top"/>
    </xf>
    <xf numFmtId="0" fontId="8" fillId="2" borderId="5" xfId="0" applyFont="1" applyFill="1" applyBorder="1" applyAlignment="1" applyProtection="1">
      <alignment vertical="top"/>
    </xf>
    <xf numFmtId="0" fontId="9" fillId="2" borderId="0" xfId="0" applyFont="1" applyFill="1" applyBorder="1" applyAlignment="1" applyProtection="1">
      <alignment horizontal="right" vertical="top"/>
    </xf>
    <xf numFmtId="0" fontId="9" fillId="2" borderId="0" xfId="0" applyFont="1" applyFill="1" applyBorder="1" applyAlignment="1" applyProtection="1">
      <alignment vertical="top"/>
    </xf>
    <xf numFmtId="0" fontId="8" fillId="2" borderId="0" xfId="0" applyFont="1" applyFill="1" applyAlignment="1" applyProtection="1">
      <alignment vertical="top" wrapText="1"/>
    </xf>
    <xf numFmtId="0" fontId="9" fillId="3" borderId="6" xfId="0" applyFont="1" applyFill="1" applyBorder="1" applyAlignment="1" applyProtection="1">
      <alignment horizontal="center" wrapText="1"/>
    </xf>
    <xf numFmtId="0" fontId="9" fillId="2" borderId="3" xfId="0" applyFont="1" applyFill="1" applyBorder="1" applyAlignment="1" applyProtection="1">
      <alignment vertical="top"/>
    </xf>
    <xf numFmtId="0" fontId="3" fillId="2" borderId="0" xfId="0" applyFont="1" applyFill="1" applyBorder="1" applyAlignment="1" applyProtection="1">
      <alignment vertical="top"/>
    </xf>
    <xf numFmtId="4" fontId="10" fillId="2" borderId="0" xfId="0" applyNumberFormat="1" applyFont="1" applyFill="1" applyBorder="1" applyAlignment="1" applyProtection="1">
      <alignment vertical="center"/>
    </xf>
    <xf numFmtId="0" fontId="14" fillId="2" borderId="0" xfId="0" applyFont="1" applyFill="1" applyBorder="1" applyAlignment="1" applyProtection="1">
      <alignment vertical="center"/>
    </xf>
    <xf numFmtId="0" fontId="9" fillId="2" borderId="0" xfId="0" applyFont="1" applyFill="1" applyBorder="1" applyAlignment="1" applyProtection="1">
      <alignment horizontal="center" vertical="top"/>
    </xf>
    <xf numFmtId="4" fontId="9" fillId="2" borderId="0" xfId="0" applyNumberFormat="1" applyFont="1" applyFill="1" applyBorder="1" applyAlignment="1" applyProtection="1">
      <alignment horizontal="right" vertical="top"/>
    </xf>
    <xf numFmtId="0" fontId="4" fillId="2" borderId="0" xfId="0" applyFont="1" applyFill="1" applyAlignment="1" applyProtection="1">
      <alignment vertical="top"/>
    </xf>
    <xf numFmtId="0" fontId="0" fillId="2" borderId="0" xfId="0" applyFill="1" applyAlignment="1" applyProtection="1">
      <alignment horizontal="right" vertical="top"/>
    </xf>
    <xf numFmtId="0" fontId="11" fillId="2" borderId="1" xfId="0" applyFont="1" applyFill="1" applyBorder="1" applyAlignment="1" applyProtection="1">
      <alignment horizontal="center" vertical="center" wrapText="1"/>
    </xf>
    <xf numFmtId="0" fontId="8" fillId="2" borderId="0" xfId="0" applyFont="1" applyFill="1" applyBorder="1" applyAlignment="1" applyProtection="1">
      <alignment vertical="center" wrapText="1"/>
    </xf>
    <xf numFmtId="0" fontId="22" fillId="2" borderId="0" xfId="0" applyFont="1" applyFill="1" applyBorder="1" applyAlignment="1" applyProtection="1">
      <alignment horizontal="right" vertical="center"/>
    </xf>
    <xf numFmtId="0" fontId="9" fillId="2" borderId="0" xfId="0" applyFont="1" applyFill="1" applyAlignment="1" applyProtection="1">
      <alignment horizontal="right" vertical="center"/>
    </xf>
    <xf numFmtId="0" fontId="8" fillId="2" borderId="1" xfId="0" applyFont="1" applyFill="1" applyBorder="1" applyAlignment="1" applyProtection="1">
      <alignment vertical="top"/>
    </xf>
    <xf numFmtId="0" fontId="11" fillId="2" borderId="7" xfId="0" applyFont="1" applyFill="1" applyBorder="1" applyAlignment="1" applyProtection="1">
      <alignment horizontal="center" vertical="center" wrapText="1"/>
    </xf>
    <xf numFmtId="4" fontId="10" fillId="2" borderId="8" xfId="0" applyNumberFormat="1" applyFont="1" applyFill="1" applyBorder="1" applyAlignment="1" applyProtection="1">
      <alignment vertical="top"/>
      <protection locked="0"/>
    </xf>
    <xf numFmtId="0" fontId="4" fillId="2" borderId="0" xfId="0" applyFont="1" applyFill="1" applyBorder="1" applyAlignment="1" applyProtection="1">
      <alignment horizontal="right" vertical="top" wrapText="1"/>
    </xf>
    <xf numFmtId="0" fontId="8" fillId="2" borderId="9" xfId="0" applyFont="1" applyFill="1" applyBorder="1" applyAlignment="1" applyProtection="1">
      <alignment vertical="top"/>
    </xf>
    <xf numFmtId="0" fontId="12" fillId="2" borderId="1" xfId="0" applyFont="1" applyFill="1" applyBorder="1" applyAlignment="1" applyProtection="1">
      <alignment horizontal="center" vertical="top"/>
    </xf>
    <xf numFmtId="4" fontId="11" fillId="2" borderId="1" xfId="0" applyNumberFormat="1" applyFont="1" applyFill="1" applyBorder="1" applyAlignment="1" applyProtection="1">
      <alignment horizontal="center" vertical="top"/>
    </xf>
    <xf numFmtId="0" fontId="9" fillId="2" borderId="7" xfId="0" applyFont="1" applyFill="1" applyBorder="1" applyAlignment="1" applyProtection="1">
      <alignment horizontal="center" vertical="top" wrapText="1"/>
    </xf>
    <xf numFmtId="0" fontId="9" fillId="2" borderId="0" xfId="0" applyFont="1" applyFill="1" applyBorder="1" applyAlignment="1" applyProtection="1">
      <alignment horizontal="center" vertical="top" wrapText="1"/>
    </xf>
    <xf numFmtId="0" fontId="8" fillId="2" borderId="0" xfId="0" applyFont="1" applyFill="1" applyBorder="1" applyAlignment="1" applyProtection="1"/>
    <xf numFmtId="4" fontId="10" fillId="2" borderId="6" xfId="0" applyNumberFormat="1" applyFont="1" applyFill="1" applyBorder="1" applyAlignment="1" applyProtection="1">
      <alignment vertical="center"/>
    </xf>
    <xf numFmtId="0" fontId="8" fillId="2" borderId="4" xfId="0" applyFont="1" applyFill="1" applyBorder="1" applyAlignment="1" applyProtection="1">
      <alignment vertical="center" wrapText="1"/>
    </xf>
    <xf numFmtId="4" fontId="11" fillId="2" borderId="1" xfId="0" applyNumberFormat="1" applyFont="1" applyFill="1" applyBorder="1" applyAlignment="1" applyProtection="1">
      <alignment vertical="center"/>
    </xf>
    <xf numFmtId="0" fontId="9" fillId="2" borderId="6" xfId="0" applyFont="1" applyFill="1" applyBorder="1" applyAlignment="1" applyProtection="1">
      <alignment horizontal="center" wrapText="1"/>
    </xf>
    <xf numFmtId="0" fontId="9" fillId="2" borderId="2" xfId="0" applyFont="1" applyFill="1" applyBorder="1" applyAlignment="1" applyProtection="1">
      <alignment horizontal="center" vertical="top" wrapText="1"/>
    </xf>
    <xf numFmtId="4" fontId="10" fillId="2" borderId="2" xfId="0" applyNumberFormat="1" applyFont="1" applyFill="1" applyBorder="1" applyAlignment="1" applyProtection="1">
      <alignment horizontal="right" vertical="top" wrapText="1"/>
    </xf>
    <xf numFmtId="4" fontId="10" fillId="2" borderId="1" xfId="0" applyNumberFormat="1" applyFont="1" applyFill="1" applyBorder="1" applyAlignment="1" applyProtection="1">
      <alignment horizontal="right" vertical="top"/>
    </xf>
    <xf numFmtId="4" fontId="10" fillId="2" borderId="6" xfId="0" applyNumberFormat="1" applyFont="1" applyFill="1" applyBorder="1" applyAlignment="1" applyProtection="1">
      <alignment horizontal="right" vertical="top"/>
    </xf>
    <xf numFmtId="4" fontId="10" fillId="2" borderId="2" xfId="0" applyNumberFormat="1" applyFont="1" applyFill="1" applyBorder="1" applyAlignment="1" applyProtection="1">
      <alignment vertical="top"/>
    </xf>
    <xf numFmtId="4" fontId="10" fillId="2" borderId="1" xfId="0" applyNumberFormat="1" applyFont="1" applyFill="1" applyBorder="1" applyAlignment="1" applyProtection="1">
      <alignment vertical="top"/>
    </xf>
    <xf numFmtId="4" fontId="11" fillId="2" borderId="1" xfId="0" applyNumberFormat="1" applyFont="1" applyFill="1" applyBorder="1" applyAlignment="1" applyProtection="1">
      <alignment vertical="top"/>
    </xf>
    <xf numFmtId="0" fontId="9" fillId="2" borderId="0" xfId="0" applyFont="1" applyFill="1" applyBorder="1" applyAlignment="1" applyProtection="1">
      <alignment horizontal="right" vertical="top" wrapText="1"/>
    </xf>
    <xf numFmtId="4" fontId="11" fillId="2" borderId="0" xfId="0" applyNumberFormat="1" applyFont="1" applyFill="1" applyBorder="1" applyAlignment="1" applyProtection="1">
      <alignment vertical="top"/>
    </xf>
    <xf numFmtId="0" fontId="23" fillId="2" borderId="9" xfId="0" applyFont="1" applyFill="1" applyBorder="1" applyAlignment="1" applyProtection="1">
      <alignment horizontal="center" vertical="center" wrapText="1"/>
    </xf>
    <xf numFmtId="0" fontId="23" fillId="2" borderId="10" xfId="0" applyFont="1" applyFill="1" applyBorder="1" applyAlignment="1" applyProtection="1">
      <alignment horizontal="center" vertical="center" wrapText="1"/>
    </xf>
    <xf numFmtId="0" fontId="17" fillId="2" borderId="3" xfId="0" applyFont="1" applyFill="1" applyBorder="1" applyAlignment="1" applyProtection="1">
      <alignment vertical="center"/>
    </xf>
    <xf numFmtId="0" fontId="0" fillId="2" borderId="4" xfId="0" applyFill="1" applyBorder="1" applyAlignment="1" applyProtection="1">
      <alignment vertical="center"/>
    </xf>
    <xf numFmtId="4" fontId="10" fillId="2" borderId="1" xfId="0" applyNumberFormat="1" applyFont="1" applyFill="1" applyBorder="1" applyAlignment="1" applyProtection="1">
      <alignment vertical="center"/>
      <protection locked="0"/>
    </xf>
    <xf numFmtId="4" fontId="10" fillId="2" borderId="1" xfId="0" applyNumberFormat="1" applyFont="1" applyFill="1" applyBorder="1" applyAlignment="1" applyProtection="1">
      <alignment vertical="center"/>
    </xf>
    <xf numFmtId="4" fontId="11" fillId="2" borderId="1" xfId="0" applyNumberFormat="1" applyFont="1" applyFill="1" applyBorder="1" applyAlignment="1" applyProtection="1">
      <alignment vertical="center" wrapText="1"/>
    </xf>
    <xf numFmtId="0" fontId="11" fillId="2" borderId="2" xfId="0" applyFont="1" applyFill="1" applyBorder="1" applyAlignment="1" applyProtection="1">
      <alignment horizontal="center" vertical="center" wrapText="1"/>
    </xf>
    <xf numFmtId="0" fontId="18" fillId="2" borderId="4" xfId="0" applyFont="1" applyFill="1" applyBorder="1" applyAlignment="1" applyProtection="1">
      <alignment vertical="center"/>
    </xf>
    <xf numFmtId="0" fontId="11" fillId="2" borderId="4" xfId="0" applyFont="1" applyFill="1" applyBorder="1" applyAlignment="1" applyProtection="1">
      <alignment horizontal="right" vertical="center"/>
    </xf>
    <xf numFmtId="0" fontId="15" fillId="2" borderId="4" xfId="0" applyFont="1" applyFill="1" applyBorder="1" applyAlignment="1" applyProtection="1">
      <alignment vertical="top"/>
    </xf>
    <xf numFmtId="4" fontId="10" fillId="2" borderId="0" xfId="0" applyNumberFormat="1" applyFont="1" applyFill="1" applyBorder="1" applyAlignment="1" applyProtection="1">
      <alignment vertical="top"/>
    </xf>
    <xf numFmtId="0" fontId="9" fillId="2" borderId="9" xfId="0" applyFont="1" applyFill="1" applyBorder="1" applyAlignment="1" applyProtection="1">
      <alignment vertical="top"/>
    </xf>
    <xf numFmtId="0" fontId="15" fillId="2" borderId="0" xfId="0" applyFont="1" applyFill="1" applyBorder="1" applyAlignment="1" applyProtection="1">
      <alignment vertical="top"/>
    </xf>
    <xf numFmtId="4" fontId="11" fillId="2" borderId="0" xfId="0" applyNumberFormat="1" applyFont="1" applyFill="1" applyBorder="1" applyAlignment="1" applyProtection="1">
      <alignment horizontal="right" vertical="top"/>
    </xf>
    <xf numFmtId="0" fontId="2" fillId="2" borderId="0" xfId="0" applyNumberFormat="1" applyFont="1" applyFill="1" applyAlignment="1" applyProtection="1">
      <alignment horizontal="center" vertical="center" wrapText="1"/>
    </xf>
    <xf numFmtId="0" fontId="9" fillId="2" borderId="0" xfId="0" applyFont="1" applyFill="1" applyAlignment="1" applyProtection="1">
      <alignment horizontal="justify" vertical="top"/>
    </xf>
    <xf numFmtId="0" fontId="15" fillId="2" borderId="3" xfId="0" applyFont="1" applyFill="1" applyBorder="1" applyAlignment="1" applyProtection="1">
      <alignment vertical="top"/>
    </xf>
    <xf numFmtId="0" fontId="9" fillId="2" borderId="0" xfId="0" applyFont="1" applyFill="1" applyBorder="1" applyAlignment="1" applyProtection="1">
      <alignment vertical="center"/>
    </xf>
    <xf numFmtId="0" fontId="15" fillId="2" borderId="3" xfId="0" applyFont="1" applyFill="1" applyBorder="1" applyAlignment="1" applyProtection="1">
      <alignment vertical="center"/>
    </xf>
    <xf numFmtId="0" fontId="15" fillId="2" borderId="4" xfId="0" applyFont="1" applyFill="1" applyBorder="1" applyAlignment="1" applyProtection="1">
      <alignment vertical="center"/>
    </xf>
    <xf numFmtId="4" fontId="11" fillId="2" borderId="4" xfId="0" applyNumberFormat="1" applyFont="1" applyFill="1" applyBorder="1" applyAlignment="1" applyProtection="1">
      <alignment vertical="center"/>
    </xf>
    <xf numFmtId="0" fontId="8" fillId="2" borderId="0" xfId="0" applyFont="1" applyFill="1" applyAlignment="1" applyProtection="1">
      <alignment horizontal="right" vertical="top"/>
    </xf>
    <xf numFmtId="0" fontId="9" fillId="2" borderId="1" xfId="0" applyFont="1" applyFill="1" applyBorder="1" applyAlignment="1" applyProtection="1">
      <alignment horizontal="center" vertical="center" wrapText="1"/>
    </xf>
    <xf numFmtId="0" fontId="8" fillId="2" borderId="0" xfId="0" applyFont="1" applyFill="1" applyBorder="1" applyAlignment="1" applyProtection="1">
      <alignment horizontal="right" vertical="top" wrapText="1"/>
    </xf>
    <xf numFmtId="0" fontId="8" fillId="2" borderId="0" xfId="0" applyFont="1" applyFill="1" applyBorder="1" applyAlignment="1" applyProtection="1">
      <alignment vertical="top" wrapText="1"/>
    </xf>
    <xf numFmtId="0" fontId="8" fillId="2" borderId="11" xfId="0" applyFont="1" applyFill="1" applyBorder="1" applyAlignment="1" applyProtection="1">
      <alignment vertical="center" wrapText="1"/>
    </xf>
    <xf numFmtId="0" fontId="8" fillId="2" borderId="12" xfId="0" applyFont="1" applyFill="1" applyBorder="1" applyAlignment="1" applyProtection="1">
      <alignment vertical="center" wrapText="1"/>
    </xf>
    <xf numFmtId="0" fontId="8" fillId="2" borderId="13" xfId="0" applyFont="1" applyFill="1" applyBorder="1" applyAlignment="1" applyProtection="1">
      <alignment vertical="center" wrapText="1"/>
    </xf>
    <xf numFmtId="0" fontId="8" fillId="2" borderId="14" xfId="0" applyFont="1" applyFill="1" applyBorder="1" applyAlignment="1" applyProtection="1">
      <alignment vertical="center" wrapText="1"/>
    </xf>
    <xf numFmtId="0" fontId="9" fillId="2" borderId="14" xfId="0" applyFont="1" applyFill="1" applyBorder="1" applyAlignment="1" applyProtection="1">
      <alignment horizontal="center" vertical="center" wrapText="1"/>
    </xf>
    <xf numFmtId="0" fontId="9" fillId="2" borderId="0" xfId="0" applyFont="1" applyFill="1" applyBorder="1" applyAlignment="1" applyProtection="1">
      <alignment horizontal="center" vertical="center" wrapText="1"/>
    </xf>
    <xf numFmtId="0" fontId="9" fillId="2" borderId="0" xfId="0" applyFont="1" applyFill="1" applyAlignment="1" applyProtection="1">
      <alignment horizontal="center" vertical="top"/>
    </xf>
    <xf numFmtId="0" fontId="0" fillId="2" borderId="0" xfId="0" applyFill="1" applyBorder="1" applyAlignment="1" applyProtection="1">
      <alignment vertical="top" wrapText="1"/>
    </xf>
    <xf numFmtId="4" fontId="11" fillId="2" borderId="7" xfId="0" applyNumberFormat="1" applyFont="1" applyFill="1" applyBorder="1" applyAlignment="1" applyProtection="1">
      <alignment horizontal="right" vertical="top" wrapText="1"/>
    </xf>
    <xf numFmtId="4" fontId="11" fillId="2" borderId="7" xfId="0" applyNumberFormat="1" applyFont="1" applyFill="1" applyBorder="1" applyAlignment="1" applyProtection="1">
      <alignment vertical="top" wrapText="1"/>
    </xf>
    <xf numFmtId="0" fontId="8" fillId="2" borderId="15" xfId="0" applyFont="1" applyFill="1" applyBorder="1" applyAlignment="1" applyProtection="1">
      <alignment vertical="center"/>
    </xf>
    <xf numFmtId="0" fontId="8" fillId="2" borderId="15" xfId="0" applyFont="1" applyFill="1" applyBorder="1" applyAlignment="1" applyProtection="1">
      <alignment horizontal="right" vertical="center"/>
    </xf>
    <xf numFmtId="0" fontId="8" fillId="2" borderId="3" xfId="0" applyFont="1" applyFill="1" applyBorder="1" applyAlignment="1" applyProtection="1">
      <alignment horizontal="left" vertical="center"/>
    </xf>
    <xf numFmtId="0" fontId="8" fillId="2" borderId="4" xfId="0" applyFont="1" applyFill="1" applyBorder="1" applyAlignment="1" applyProtection="1">
      <alignment vertical="center"/>
    </xf>
    <xf numFmtId="0" fontId="8" fillId="2" borderId="0" xfId="0" applyFont="1" applyFill="1" applyBorder="1" applyAlignment="1" applyProtection="1">
      <alignment horizontal="left" vertical="center"/>
    </xf>
    <xf numFmtId="0" fontId="8" fillId="2" borderId="3" xfId="0" applyFont="1" applyFill="1" applyBorder="1" applyAlignment="1" applyProtection="1">
      <alignment vertical="center"/>
    </xf>
    <xf numFmtId="0" fontId="8" fillId="2" borderId="7" xfId="0" applyFont="1" applyFill="1" applyBorder="1" applyAlignment="1" applyProtection="1">
      <alignment vertical="center"/>
    </xf>
    <xf numFmtId="0" fontId="8" fillId="2" borderId="16" xfId="0" applyFont="1" applyFill="1" applyBorder="1" applyAlignment="1" applyProtection="1">
      <alignment vertical="center"/>
    </xf>
    <xf numFmtId="0" fontId="8" fillId="2" borderId="7" xfId="0" applyFont="1" applyFill="1" applyBorder="1" applyAlignment="1" applyProtection="1">
      <alignment horizontal="right" vertical="center"/>
    </xf>
    <xf numFmtId="0" fontId="8" fillId="2" borderId="0" xfId="0" applyFont="1" applyFill="1" applyBorder="1" applyAlignment="1" applyProtection="1">
      <alignment horizontal="right" vertical="center"/>
    </xf>
    <xf numFmtId="0" fontId="8" fillId="2" borderId="0" xfId="0" applyFont="1" applyFill="1" applyAlignment="1" applyProtection="1">
      <alignment horizontal="right" vertical="center"/>
    </xf>
    <xf numFmtId="0" fontId="8" fillId="2" borderId="4" xfId="0" applyFont="1" applyFill="1" applyBorder="1" applyAlignment="1" applyProtection="1">
      <alignment horizontal="right" vertical="center"/>
    </xf>
    <xf numFmtId="4" fontId="10" fillId="2" borderId="1" xfId="0" applyNumberFormat="1" applyFont="1" applyFill="1" applyBorder="1" applyAlignment="1" applyProtection="1">
      <alignment horizontal="right" vertical="top"/>
      <protection locked="0"/>
    </xf>
    <xf numFmtId="4" fontId="11" fillId="2" borderId="1" xfId="0" applyNumberFormat="1" applyFont="1" applyFill="1" applyBorder="1" applyAlignment="1" applyProtection="1">
      <alignment vertical="center"/>
      <protection locked="0"/>
    </xf>
    <xf numFmtId="4" fontId="8" fillId="2" borderId="17" xfId="0" applyNumberFormat="1" applyFont="1" applyFill="1" applyBorder="1" applyAlignment="1" applyProtection="1">
      <alignment vertical="center" wrapText="1"/>
      <protection locked="0"/>
    </xf>
    <xf numFmtId="4" fontId="8" fillId="2" borderId="18" xfId="0" applyNumberFormat="1" applyFont="1" applyFill="1" applyBorder="1" applyAlignment="1" applyProtection="1">
      <alignment vertical="center" wrapText="1"/>
      <protection locked="0"/>
    </xf>
    <xf numFmtId="4" fontId="8" fillId="2" borderId="19" xfId="0" applyNumberFormat="1" applyFont="1" applyFill="1" applyBorder="1" applyAlignment="1" applyProtection="1">
      <alignment vertical="center" wrapText="1"/>
      <protection locked="0"/>
    </xf>
    <xf numFmtId="4" fontId="9" fillId="2" borderId="1" xfId="0" applyNumberFormat="1" applyFont="1" applyFill="1" applyBorder="1" applyAlignment="1" applyProtection="1">
      <alignment vertical="center" wrapText="1"/>
    </xf>
    <xf numFmtId="4" fontId="8" fillId="2" borderId="20" xfId="0" applyNumberFormat="1" applyFont="1" applyFill="1" applyBorder="1" applyAlignment="1" applyProtection="1">
      <alignment vertical="center" wrapText="1"/>
      <protection locked="0"/>
    </xf>
    <xf numFmtId="0" fontId="0" fillId="2" borderId="0" xfId="0" applyFill="1" applyBorder="1" applyAlignment="1" applyProtection="1">
      <alignment vertical="top"/>
    </xf>
    <xf numFmtId="0" fontId="12" fillId="2" borderId="0" xfId="0" applyFont="1" applyFill="1" applyBorder="1" applyAlignment="1" applyProtection="1">
      <alignment horizontal="center" vertical="top"/>
    </xf>
    <xf numFmtId="0" fontId="25" fillId="2" borderId="0" xfId="0" applyFont="1" applyFill="1" applyAlignment="1" applyProtection="1">
      <alignment vertical="top"/>
    </xf>
    <xf numFmtId="0" fontId="26" fillId="2" borderId="3" xfId="0" applyFont="1" applyFill="1" applyBorder="1" applyAlignment="1" applyProtection="1">
      <alignment vertical="top"/>
    </xf>
    <xf numFmtId="0" fontId="25" fillId="2" borderId="4" xfId="0" applyFont="1" applyFill="1" applyBorder="1" applyAlignment="1" applyProtection="1">
      <alignment vertical="top"/>
    </xf>
    <xf numFmtId="0" fontId="26" fillId="2" borderId="4" xfId="0" applyFont="1" applyFill="1" applyBorder="1" applyAlignment="1" applyProtection="1">
      <alignment horizontal="center" vertical="top"/>
    </xf>
    <xf numFmtId="4" fontId="27" fillId="2" borderId="1" xfId="0" applyNumberFormat="1" applyFont="1" applyFill="1" applyBorder="1" applyAlignment="1" applyProtection="1">
      <alignment vertical="top"/>
      <protection locked="0"/>
    </xf>
    <xf numFmtId="4" fontId="28" fillId="2" borderId="1" xfId="0" applyNumberFormat="1" applyFont="1" applyFill="1" applyBorder="1" applyAlignment="1" applyProtection="1">
      <alignment vertical="top"/>
    </xf>
    <xf numFmtId="0" fontId="9" fillId="2" borderId="6" xfId="0" applyFont="1" applyFill="1" applyBorder="1" applyAlignment="1" applyProtection="1">
      <alignment horizontal="center" vertical="top" wrapText="1"/>
    </xf>
    <xf numFmtId="0" fontId="8" fillId="2" borderId="4" xfId="0" applyFont="1" applyFill="1" applyBorder="1" applyAlignment="1" applyProtection="1">
      <alignment horizontal="center" vertical="top"/>
    </xf>
    <xf numFmtId="4" fontId="11" fillId="2" borderId="2" xfId="0" applyNumberFormat="1" applyFont="1" applyFill="1" applyBorder="1" applyAlignment="1" applyProtection="1">
      <alignment horizontal="right" vertical="top" wrapText="1"/>
    </xf>
    <xf numFmtId="4" fontId="10" fillId="2" borderId="6" xfId="0" applyNumberFormat="1" applyFont="1" applyFill="1" applyBorder="1" applyAlignment="1" applyProtection="1">
      <alignment vertical="top"/>
      <protection locked="0"/>
    </xf>
    <xf numFmtId="0" fontId="9" fillId="2" borderId="21" xfId="0" applyFont="1" applyFill="1" applyBorder="1" applyAlignment="1" applyProtection="1">
      <alignment vertical="top"/>
    </xf>
    <xf numFmtId="0" fontId="8" fillId="2" borderId="21" xfId="0" applyFont="1" applyFill="1" applyBorder="1" applyAlignment="1" applyProtection="1">
      <alignment vertical="center"/>
    </xf>
    <xf numFmtId="0" fontId="23" fillId="2" borderId="21" xfId="0" applyFont="1" applyFill="1" applyBorder="1" applyAlignment="1" applyProtection="1">
      <alignment horizontal="center" vertical="center" wrapText="1"/>
    </xf>
    <xf numFmtId="0" fontId="8" fillId="2" borderId="21" xfId="0" applyFont="1" applyFill="1" applyBorder="1" applyAlignment="1" applyProtection="1">
      <alignment horizontal="right" vertical="center"/>
    </xf>
    <xf numFmtId="0" fontId="8" fillId="2" borderId="21" xfId="0" applyFont="1" applyFill="1" applyBorder="1" applyAlignment="1" applyProtection="1">
      <alignment vertical="top"/>
    </xf>
    <xf numFmtId="4" fontId="11" fillId="2" borderId="6" xfId="0" applyNumberFormat="1" applyFont="1" applyFill="1" applyBorder="1" applyAlignment="1" applyProtection="1">
      <alignment vertical="center"/>
      <protection locked="0"/>
    </xf>
    <xf numFmtId="4" fontId="10" fillId="2" borderId="2" xfId="0" applyNumberFormat="1" applyFont="1" applyFill="1" applyBorder="1" applyAlignment="1" applyProtection="1">
      <alignment vertical="center"/>
      <protection locked="0"/>
    </xf>
    <xf numFmtId="4" fontId="11" fillId="2" borderId="6" xfId="0" applyNumberFormat="1" applyFont="1" applyFill="1" applyBorder="1" applyAlignment="1" applyProtection="1">
      <alignment horizontal="right" vertical="center"/>
    </xf>
    <xf numFmtId="0" fontId="9" fillId="2" borderId="4" xfId="0" applyFont="1" applyFill="1" applyBorder="1" applyAlignment="1" applyProtection="1">
      <alignment vertical="center"/>
    </xf>
    <xf numFmtId="0" fontId="15" fillId="2" borderId="22" xfId="0" applyFont="1" applyFill="1" applyBorder="1" applyAlignment="1" applyProtection="1">
      <alignment vertical="top"/>
    </xf>
    <xf numFmtId="0" fontId="15" fillId="2" borderId="23" xfId="0" applyFont="1" applyFill="1" applyBorder="1" applyAlignment="1" applyProtection="1">
      <alignment vertical="top"/>
    </xf>
    <xf numFmtId="0" fontId="9" fillId="2" borderId="23" xfId="0" applyFont="1" applyFill="1" applyBorder="1" applyAlignment="1" applyProtection="1">
      <alignment vertical="top"/>
    </xf>
    <xf numFmtId="4" fontId="11" fillId="2" borderId="23" xfId="0" applyNumberFormat="1" applyFont="1" applyFill="1" applyBorder="1" applyAlignment="1" applyProtection="1">
      <alignment vertical="top"/>
    </xf>
    <xf numFmtId="0" fontId="9" fillId="2" borderId="4" xfId="0" applyFont="1" applyFill="1" applyBorder="1" applyAlignment="1" applyProtection="1">
      <alignment vertical="top"/>
    </xf>
    <xf numFmtId="0" fontId="8" fillId="2" borderId="0" xfId="0" applyFont="1" applyFill="1" applyAlignment="1" applyProtection="1">
      <alignment horizontal="justify" vertical="top"/>
    </xf>
    <xf numFmtId="0" fontId="4" fillId="2" borderId="3" xfId="0" applyFont="1" applyFill="1" applyBorder="1" applyAlignment="1" applyProtection="1">
      <alignment horizontal="right" vertical="top" wrapText="1"/>
    </xf>
    <xf numFmtId="0" fontId="4" fillId="2" borderId="4" xfId="0" applyFont="1" applyFill="1" applyBorder="1" applyAlignment="1" applyProtection="1">
      <alignment horizontal="right" vertical="top" wrapText="1"/>
    </xf>
    <xf numFmtId="0" fontId="9" fillId="2" borderId="0" xfId="0" applyFont="1" applyFill="1" applyAlignment="1" applyProtection="1">
      <alignment vertical="top" wrapText="1"/>
    </xf>
    <xf numFmtId="0" fontId="9" fillId="2" borderId="0" xfId="0" applyFont="1" applyFill="1" applyBorder="1" applyAlignment="1" applyProtection="1">
      <alignment horizontal="left" vertical="top"/>
    </xf>
    <xf numFmtId="0" fontId="8" fillId="2" borderId="3" xfId="0" applyFont="1" applyFill="1" applyBorder="1" applyAlignment="1" applyProtection="1">
      <alignment vertical="top"/>
      <protection locked="0"/>
    </xf>
    <xf numFmtId="0" fontId="8" fillId="2" borderId="4" xfId="0" applyFont="1" applyFill="1" applyBorder="1" applyAlignment="1" applyProtection="1">
      <alignment vertical="top"/>
      <protection locked="0"/>
    </xf>
    <xf numFmtId="0" fontId="8" fillId="2" borderId="7" xfId="0" applyFont="1" applyFill="1" applyBorder="1" applyAlignment="1" applyProtection="1">
      <alignment vertical="top"/>
      <protection locked="0"/>
    </xf>
    <xf numFmtId="4" fontId="9" fillId="2" borderId="0" xfId="0" applyNumberFormat="1" applyFont="1" applyFill="1" applyBorder="1" applyAlignment="1" applyProtection="1">
      <alignment vertical="center" wrapText="1"/>
    </xf>
    <xf numFmtId="0" fontId="9" fillId="2" borderId="0" xfId="0" applyFont="1" applyFill="1" applyAlignment="1" applyProtection="1">
      <alignment horizontal="left" vertical="top"/>
    </xf>
    <xf numFmtId="0" fontId="4" fillId="2" borderId="0" xfId="0" applyFont="1" applyFill="1" applyAlignment="1" applyProtection="1">
      <alignment horizontal="justify" vertical="top"/>
    </xf>
    <xf numFmtId="0" fontId="4" fillId="2" borderId="0" xfId="0" applyFont="1" applyFill="1" applyBorder="1" applyAlignment="1" applyProtection="1">
      <alignment vertical="top"/>
    </xf>
    <xf numFmtId="0" fontId="15" fillId="2" borderId="0" xfId="0" applyFont="1" applyFill="1" applyBorder="1" applyAlignment="1" applyProtection="1">
      <alignment horizontal="right" vertical="top"/>
    </xf>
    <xf numFmtId="4" fontId="11" fillId="2" borderId="0" xfId="0" applyNumberFormat="1" applyFont="1" applyFill="1" applyBorder="1" applyAlignment="1" applyProtection="1">
      <alignment horizontal="right" vertical="top" wrapText="1"/>
    </xf>
    <xf numFmtId="0" fontId="15" fillId="2" borderId="1" xfId="0" applyFont="1" applyFill="1" applyBorder="1" applyAlignment="1" applyProtection="1">
      <alignment horizontal="center" vertical="top"/>
    </xf>
    <xf numFmtId="0" fontId="8" fillId="2" borderId="0" xfId="0" applyFont="1" applyFill="1" applyAlignment="1" applyProtection="1">
      <alignment horizontal="center" vertical="center"/>
    </xf>
    <xf numFmtId="0" fontId="8" fillId="2" borderId="0" xfId="0" applyFont="1" applyFill="1" applyAlignment="1" applyProtection="1">
      <alignment horizontal="center" vertical="top"/>
    </xf>
    <xf numFmtId="0" fontId="17" fillId="2" borderId="15" xfId="0" applyFont="1" applyFill="1" applyBorder="1" applyAlignment="1" applyProtection="1">
      <alignment horizontal="right" vertical="center" wrapText="1"/>
    </xf>
    <xf numFmtId="0" fontId="0" fillId="2" borderId="15" xfId="0" applyFill="1" applyBorder="1" applyAlignment="1" applyProtection="1">
      <alignment horizontal="right" vertical="center" wrapText="1"/>
    </xf>
    <xf numFmtId="4" fontId="11" fillId="2" borderId="15" xfId="0" applyNumberFormat="1" applyFont="1" applyFill="1" applyBorder="1" applyAlignment="1" applyProtection="1">
      <alignment vertical="center" wrapText="1"/>
    </xf>
    <xf numFmtId="4" fontId="11" fillId="2" borderId="15" xfId="0" applyNumberFormat="1" applyFont="1" applyFill="1" applyBorder="1" applyAlignment="1" applyProtection="1">
      <alignment vertical="center"/>
    </xf>
    <xf numFmtId="0" fontId="9" fillId="2" borderId="1" xfId="0" applyFont="1" applyFill="1" applyBorder="1" applyAlignment="1" applyProtection="1">
      <alignment vertical="top"/>
    </xf>
    <xf numFmtId="0" fontId="9" fillId="2" borderId="9" xfId="0" applyFont="1" applyFill="1" applyBorder="1" applyAlignment="1" applyProtection="1">
      <alignment horizontal="right" vertical="center"/>
    </xf>
    <xf numFmtId="4" fontId="10" fillId="2" borderId="24" xfId="0" applyNumberFormat="1" applyFont="1" applyFill="1" applyBorder="1" applyAlignment="1" applyProtection="1">
      <alignment horizontal="right" vertical="center"/>
      <protection locked="0"/>
    </xf>
    <xf numFmtId="0" fontId="13" fillId="2" borderId="0" xfId="0" applyFont="1" applyFill="1" applyAlignment="1" applyProtection="1">
      <alignment vertical="top" wrapText="1"/>
    </xf>
    <xf numFmtId="0" fontId="3" fillId="2" borderId="0" xfId="0" applyFont="1" applyFill="1" applyAlignment="1" applyProtection="1">
      <alignment vertical="center"/>
    </xf>
    <xf numFmtId="0" fontId="17" fillId="2" borderId="0" xfId="0" applyFont="1" applyFill="1" applyBorder="1" applyAlignment="1" applyProtection="1">
      <alignment horizontal="right" vertical="center" wrapText="1"/>
    </xf>
    <xf numFmtId="0" fontId="0" fillId="2" borderId="0" xfId="0" applyFill="1" applyBorder="1" applyAlignment="1" applyProtection="1">
      <alignment horizontal="right" vertical="center" wrapText="1"/>
    </xf>
    <xf numFmtId="4" fontId="11" fillId="2" borderId="0" xfId="0" applyNumberFormat="1" applyFont="1" applyFill="1" applyBorder="1" applyAlignment="1" applyProtection="1">
      <alignment vertical="center" wrapText="1"/>
    </xf>
    <xf numFmtId="4" fontId="11" fillId="2" borderId="0" xfId="0" applyNumberFormat="1" applyFont="1" applyFill="1" applyBorder="1" applyAlignment="1" applyProtection="1">
      <alignment vertical="center"/>
    </xf>
    <xf numFmtId="0" fontId="9" fillId="2" borderId="0" xfId="0" applyFont="1" applyFill="1" applyBorder="1" applyAlignment="1" applyProtection="1">
      <alignment vertical="center" wrapText="1"/>
    </xf>
    <xf numFmtId="0" fontId="8" fillId="2" borderId="7" xfId="0" applyFont="1" applyFill="1" applyBorder="1" applyAlignment="1" applyProtection="1">
      <alignment vertical="center" wrapText="1"/>
    </xf>
    <xf numFmtId="0" fontId="8" fillId="2" borderId="0" xfId="0" applyFont="1" applyFill="1" applyBorder="1" applyAlignment="1" applyProtection="1">
      <alignment horizontal="center" vertical="center" wrapText="1"/>
    </xf>
    <xf numFmtId="0" fontId="9" fillId="2" borderId="4" xfId="0" applyFont="1" applyFill="1" applyBorder="1" applyAlignment="1" applyProtection="1">
      <alignment horizontal="left" vertical="center" wrapText="1"/>
    </xf>
    <xf numFmtId="0" fontId="9" fillId="2" borderId="3" xfId="0" applyFont="1" applyFill="1" applyBorder="1" applyAlignment="1" applyProtection="1">
      <alignment horizontal="left" vertical="center" wrapText="1"/>
    </xf>
    <xf numFmtId="4" fontId="9" fillId="2" borderId="1" xfId="0" applyNumberFormat="1" applyFont="1" applyFill="1" applyBorder="1" applyAlignment="1" applyProtection="1">
      <alignment vertical="center"/>
    </xf>
    <xf numFmtId="4" fontId="9" fillId="2" borderId="0" xfId="0" applyNumberFormat="1" applyFont="1" applyFill="1" applyBorder="1" applyAlignment="1" applyProtection="1">
      <alignment vertical="center"/>
    </xf>
    <xf numFmtId="0" fontId="9" fillId="2" borderId="0" xfId="0" applyFont="1" applyFill="1" applyBorder="1" applyAlignment="1" applyProtection="1">
      <alignment vertical="top"/>
      <protection locked="0"/>
    </xf>
    <xf numFmtId="9" fontId="11" fillId="2" borderId="1" xfId="0" applyNumberFormat="1" applyFont="1" applyFill="1" applyBorder="1" applyAlignment="1" applyProtection="1">
      <alignment vertical="center"/>
      <protection locked="0"/>
    </xf>
    <xf numFmtId="4" fontId="8" fillId="2" borderId="1" xfId="0" applyNumberFormat="1" applyFont="1" applyFill="1" applyBorder="1" applyAlignment="1" applyProtection="1">
      <alignment vertical="center"/>
    </xf>
    <xf numFmtId="0" fontId="0" fillId="0" borderId="0" xfId="0" applyAlignment="1">
      <alignment vertical="top"/>
    </xf>
    <xf numFmtId="0" fontId="0" fillId="0" borderId="0" xfId="0" applyAlignment="1">
      <alignment vertical="center"/>
    </xf>
    <xf numFmtId="0" fontId="9" fillId="0" borderId="0" xfId="0" applyFont="1" applyAlignment="1">
      <alignment horizontal="right" vertical="top" indent="1"/>
    </xf>
    <xf numFmtId="0" fontId="23" fillId="0" borderId="0" xfId="0" applyFont="1" applyAlignment="1">
      <alignment vertical="center"/>
    </xf>
    <xf numFmtId="0" fontId="33" fillId="0" borderId="0" xfId="0" applyFont="1" applyAlignment="1">
      <alignment vertical="top"/>
    </xf>
    <xf numFmtId="0" fontId="0" fillId="0" borderId="0" xfId="0" applyAlignment="1">
      <alignment horizontal="center" vertical="center"/>
    </xf>
    <xf numFmtId="0" fontId="30" fillId="0" borderId="1" xfId="0" applyFont="1" applyBorder="1" applyAlignment="1">
      <alignment horizontal="center" vertical="center"/>
    </xf>
    <xf numFmtId="0" fontId="23" fillId="0" borderId="1" xfId="0" applyFont="1" applyBorder="1" applyAlignment="1" applyProtection="1">
      <alignment horizontal="center" vertical="center"/>
      <protection locked="0"/>
    </xf>
    <xf numFmtId="0" fontId="23" fillId="0" borderId="1" xfId="0" applyFont="1" applyBorder="1" applyAlignment="1" applyProtection="1">
      <alignment horizontal="center" vertical="center"/>
    </xf>
    <xf numFmtId="164" fontId="18" fillId="0" borderId="7" xfId="2" applyNumberFormat="1" applyFont="1" applyBorder="1" applyAlignment="1">
      <alignment horizontal="center" vertical="center"/>
    </xf>
    <xf numFmtId="0" fontId="18" fillId="0" borderId="1" xfId="0" applyFont="1" applyBorder="1" applyAlignment="1">
      <alignment horizontal="center" vertical="center"/>
    </xf>
    <xf numFmtId="0" fontId="18" fillId="0" borderId="0" xfId="0" applyFont="1" applyBorder="1" applyAlignment="1">
      <alignment horizontal="center" vertical="center"/>
    </xf>
    <xf numFmtId="164" fontId="18" fillId="0" borderId="0" xfId="2" applyNumberFormat="1" applyFont="1" applyBorder="1" applyAlignment="1">
      <alignment horizontal="center" vertical="center"/>
    </xf>
    <xf numFmtId="0" fontId="0" fillId="0" borderId="0" xfId="0" applyBorder="1"/>
    <xf numFmtId="0" fontId="12" fillId="0" borderId="0" xfId="0" applyFont="1" applyAlignment="1">
      <alignment vertical="center"/>
    </xf>
    <xf numFmtId="0" fontId="9" fillId="0" borderId="0" xfId="0" applyFont="1" applyAlignment="1">
      <alignment horizontal="right" vertical="center"/>
    </xf>
    <xf numFmtId="0" fontId="12" fillId="0" borderId="0" xfId="0" applyFont="1" applyAlignment="1">
      <alignment horizontal="right" vertical="center"/>
    </xf>
    <xf numFmtId="0" fontId="23" fillId="0" borderId="0" xfId="0" applyFont="1" applyAlignment="1">
      <alignment horizontal="left" vertical="center"/>
    </xf>
    <xf numFmtId="0" fontId="0" fillId="0" borderId="15" xfId="0" applyBorder="1"/>
    <xf numFmtId="0" fontId="23" fillId="0" borderId="0" xfId="0" applyFont="1" applyAlignment="1">
      <alignment horizontal="center" vertical="center"/>
    </xf>
    <xf numFmtId="0" fontId="7" fillId="0" borderId="0" xfId="1" applyAlignment="1" applyProtection="1">
      <alignment horizontal="center" vertical="center"/>
    </xf>
    <xf numFmtId="0" fontId="23" fillId="0" borderId="0" xfId="0" applyFont="1" applyBorder="1" applyAlignment="1">
      <alignment vertical="center"/>
    </xf>
    <xf numFmtId="0" fontId="5" fillId="0" borderId="0" xfId="0" applyFont="1" applyAlignment="1">
      <alignment vertical="center"/>
    </xf>
    <xf numFmtId="0" fontId="39" fillId="0" borderId="1" xfId="0" applyFont="1" applyBorder="1" applyAlignment="1">
      <alignment horizontal="center" vertical="center" wrapText="1"/>
    </xf>
    <xf numFmtId="0" fontId="39" fillId="0" borderId="0" xfId="0" applyFont="1" applyAlignment="1">
      <alignment vertical="center" wrapText="1"/>
    </xf>
    <xf numFmtId="2" fontId="6" fillId="2" borderId="1" xfId="0" applyNumberFormat="1" applyFont="1" applyFill="1" applyBorder="1" applyAlignment="1" applyProtection="1">
      <alignment vertical="center" wrapText="1"/>
      <protection locked="0"/>
    </xf>
    <xf numFmtId="2" fontId="6" fillId="2" borderId="1" xfId="0" applyNumberFormat="1" applyFont="1" applyFill="1" applyBorder="1" applyAlignment="1" applyProtection="1">
      <alignment vertical="center" wrapText="1"/>
    </xf>
    <xf numFmtId="4" fontId="6" fillId="2" borderId="0" xfId="0" applyNumberFormat="1" applyFont="1" applyFill="1" applyBorder="1" applyAlignment="1" applyProtection="1">
      <alignment vertical="center" wrapText="1"/>
    </xf>
    <xf numFmtId="0" fontId="6" fillId="0" borderId="0" xfId="0" applyFont="1" applyAlignment="1">
      <alignment wrapText="1"/>
    </xf>
    <xf numFmtId="2" fontId="39" fillId="2" borderId="1" xfId="0" applyNumberFormat="1" applyFont="1" applyFill="1" applyBorder="1" applyAlignment="1" applyProtection="1">
      <alignment vertical="center" wrapText="1"/>
    </xf>
    <xf numFmtId="4" fontId="39" fillId="2" borderId="1" xfId="0" applyNumberFormat="1" applyFont="1" applyFill="1" applyBorder="1" applyAlignment="1" applyProtection="1">
      <alignment vertical="center" wrapText="1"/>
    </xf>
    <xf numFmtId="0" fontId="6" fillId="0" borderId="0" xfId="0" applyFont="1"/>
    <xf numFmtId="0" fontId="12" fillId="0" borderId="0" xfId="0" applyFont="1" applyBorder="1" applyAlignment="1">
      <alignment horizontal="center" vertical="center"/>
    </xf>
    <xf numFmtId="49" fontId="17" fillId="2" borderId="0" xfId="0" applyNumberFormat="1" applyFont="1" applyFill="1" applyBorder="1" applyAlignment="1" applyProtection="1">
      <alignment horizontal="center" vertical="center" wrapText="1"/>
    </xf>
    <xf numFmtId="49" fontId="17" fillId="2" borderId="15" xfId="0" applyNumberFormat="1" applyFont="1" applyFill="1" applyBorder="1" applyAlignment="1" applyProtection="1">
      <alignment horizontal="center" vertical="center" wrapText="1"/>
    </xf>
    <xf numFmtId="0" fontId="12" fillId="0" borderId="9" xfId="0" applyFont="1" applyBorder="1" applyAlignment="1">
      <alignment vertical="center"/>
    </xf>
    <xf numFmtId="0" fontId="17" fillId="2" borderId="0" xfId="0" applyFont="1" applyFill="1" applyBorder="1" applyAlignment="1" applyProtection="1">
      <alignment horizontal="right" vertical="center"/>
    </xf>
    <xf numFmtId="0" fontId="17" fillId="2" borderId="15" xfId="0" applyFont="1" applyFill="1" applyBorder="1" applyAlignment="1" applyProtection="1">
      <alignment horizontal="right" vertical="center"/>
    </xf>
    <xf numFmtId="0" fontId="17" fillId="2" borderId="0" xfId="0" applyFont="1" applyFill="1" applyBorder="1" applyAlignment="1" applyProtection="1">
      <alignment vertical="center"/>
    </xf>
    <xf numFmtId="0" fontId="12" fillId="0" borderId="0" xfId="0" applyFont="1" applyBorder="1"/>
    <xf numFmtId="0" fontId="23" fillId="0" borderId="5" xfId="0" applyFont="1" applyBorder="1"/>
    <xf numFmtId="0" fontId="23" fillId="0" borderId="16" xfId="0" applyFont="1" applyBorder="1"/>
    <xf numFmtId="2" fontId="37" fillId="0" borderId="1" xfId="0" applyNumberFormat="1" applyFont="1" applyBorder="1"/>
    <xf numFmtId="4" fontId="37" fillId="0" borderId="1" xfId="0" applyNumberFormat="1" applyFont="1" applyBorder="1"/>
    <xf numFmtId="0" fontId="38" fillId="2" borderId="0" xfId="0" applyFont="1" applyFill="1" applyBorder="1" applyAlignment="1" applyProtection="1">
      <alignment horizontal="right" vertical="center"/>
    </xf>
    <xf numFmtId="4" fontId="37" fillId="0" borderId="0" xfId="0" applyNumberFormat="1" applyFont="1" applyBorder="1"/>
    <xf numFmtId="0" fontId="13" fillId="2" borderId="0" xfId="0" applyFont="1" applyFill="1" applyAlignment="1" applyProtection="1">
      <alignment horizontal="justify" vertical="top" wrapText="1"/>
    </xf>
    <xf numFmtId="0" fontId="20" fillId="2" borderId="9" xfId="0" applyFont="1" applyFill="1" applyBorder="1" applyAlignment="1" applyProtection="1">
      <alignment horizontal="left" vertical="center" wrapText="1"/>
    </xf>
    <xf numFmtId="0" fontId="20" fillId="2" borderId="0" xfId="0" applyFont="1" applyFill="1" applyBorder="1" applyAlignment="1" applyProtection="1">
      <alignment vertical="top"/>
    </xf>
    <xf numFmtId="0" fontId="45" fillId="2" borderId="0" xfId="0" applyFont="1" applyFill="1" applyBorder="1" applyAlignment="1" applyProtection="1">
      <alignment vertical="top"/>
    </xf>
    <xf numFmtId="4" fontId="11" fillId="2" borderId="7" xfId="0" applyNumberFormat="1" applyFont="1" applyFill="1" applyBorder="1" applyAlignment="1" applyProtection="1">
      <alignment horizontal="right" vertical="center"/>
    </xf>
    <xf numFmtId="0" fontId="45" fillId="2" borderId="3" xfId="0" applyFont="1" applyFill="1" applyBorder="1" applyAlignment="1" applyProtection="1">
      <alignment vertical="center"/>
    </xf>
    <xf numFmtId="0" fontId="45" fillId="2" borderId="3" xfId="0" applyFont="1" applyFill="1" applyBorder="1" applyAlignment="1" applyProtection="1">
      <alignment vertical="top"/>
    </xf>
    <xf numFmtId="0" fontId="45" fillId="2" borderId="4" xfId="0" applyFont="1" applyFill="1" applyBorder="1" applyAlignment="1" applyProtection="1">
      <alignment vertical="top"/>
    </xf>
    <xf numFmtId="0" fontId="13" fillId="2" borderId="4" xfId="0" applyFont="1" applyFill="1" applyBorder="1" applyAlignment="1" applyProtection="1">
      <alignment vertical="top"/>
    </xf>
    <xf numFmtId="4" fontId="13" fillId="2" borderId="4" xfId="0" applyNumberFormat="1" applyFont="1" applyFill="1" applyBorder="1" applyAlignment="1" applyProtection="1">
      <alignment vertical="top"/>
    </xf>
    <xf numFmtId="4" fontId="13" fillId="2" borderId="4" xfId="0" applyNumberFormat="1" applyFont="1" applyFill="1" applyBorder="1" applyAlignment="1" applyProtection="1">
      <alignment horizontal="right" vertical="top"/>
    </xf>
    <xf numFmtId="4" fontId="13" fillId="2" borderId="1" xfId="0" applyNumberFormat="1" applyFont="1" applyFill="1" applyBorder="1" applyAlignment="1" applyProtection="1">
      <alignment horizontal="center" vertical="top"/>
    </xf>
    <xf numFmtId="4" fontId="13" fillId="2" borderId="4" xfId="0" applyNumberFormat="1" applyFont="1" applyFill="1" applyBorder="1" applyAlignment="1" applyProtection="1">
      <alignment horizontal="right" vertical="center"/>
    </xf>
    <xf numFmtId="0" fontId="29" fillId="2" borderId="9" xfId="0" applyFont="1" applyFill="1" applyBorder="1" applyAlignment="1" applyProtection="1">
      <alignment vertical="center" wrapText="1"/>
    </xf>
    <xf numFmtId="0" fontId="13" fillId="2" borderId="0" xfId="0" applyFont="1" applyFill="1" applyBorder="1" applyAlignment="1" applyProtection="1">
      <alignment vertical="center" wrapText="1"/>
    </xf>
    <xf numFmtId="0" fontId="8" fillId="2" borderId="0" xfId="0" applyFont="1" applyFill="1" applyBorder="1" applyAlignment="1" applyProtection="1">
      <alignment vertical="top" wrapText="1"/>
      <protection locked="0"/>
    </xf>
    <xf numFmtId="0" fontId="13" fillId="2" borderId="0" xfId="0" applyFont="1" applyFill="1" applyAlignment="1" applyProtection="1">
      <alignment vertical="top"/>
    </xf>
    <xf numFmtId="0" fontId="9" fillId="2" borderId="15" xfId="0" applyFont="1" applyFill="1" applyBorder="1" applyAlignment="1" applyProtection="1">
      <alignment vertical="top"/>
    </xf>
    <xf numFmtId="0" fontId="0" fillId="3" borderId="25" xfId="0" applyFill="1" applyBorder="1" applyAlignment="1">
      <alignment horizontal="center" vertical="center"/>
    </xf>
    <xf numFmtId="0" fontId="12" fillId="0" borderId="7" xfId="0" applyFont="1" applyBorder="1" applyAlignment="1">
      <alignment vertical="center"/>
    </xf>
    <xf numFmtId="1" fontId="12" fillId="0" borderId="1" xfId="0" applyNumberFormat="1" applyFont="1" applyBorder="1" applyAlignment="1">
      <alignment vertical="center"/>
    </xf>
    <xf numFmtId="2" fontId="23" fillId="0" borderId="1" xfId="0" applyNumberFormat="1" applyFont="1" applyBorder="1" applyAlignment="1" applyProtection="1">
      <alignment horizontal="right"/>
      <protection locked="0"/>
    </xf>
    <xf numFmtId="2" fontId="37" fillId="0" borderId="1" xfId="0" applyNumberFormat="1" applyFont="1" applyBorder="1" applyAlignment="1" applyProtection="1">
      <alignment horizontal="right"/>
      <protection locked="0"/>
    </xf>
    <xf numFmtId="4" fontId="10" fillId="2" borderId="0" xfId="0" applyNumberFormat="1" applyFont="1" applyFill="1" applyBorder="1" applyAlignment="1" applyProtection="1">
      <alignment vertical="top"/>
      <protection locked="0"/>
    </xf>
    <xf numFmtId="0" fontId="18" fillId="0" borderId="1" xfId="0" applyFont="1" applyBorder="1" applyAlignment="1" applyProtection="1">
      <alignment horizontal="center" vertical="center"/>
      <protection locked="0"/>
    </xf>
    <xf numFmtId="164" fontId="18" fillId="0" borderId="7" xfId="2" applyNumberFormat="1" applyFont="1" applyBorder="1" applyAlignment="1" applyProtection="1">
      <alignment horizontal="right" vertical="center"/>
      <protection locked="0"/>
    </xf>
    <xf numFmtId="0" fontId="38" fillId="2" borderId="4" xfId="0" applyFont="1" applyFill="1" applyBorder="1" applyAlignment="1" applyProtection="1">
      <alignment vertical="center"/>
      <protection locked="0"/>
    </xf>
    <xf numFmtId="0" fontId="38" fillId="2" borderId="7" xfId="0" applyFont="1" applyFill="1" applyBorder="1" applyAlignment="1" applyProtection="1">
      <alignment vertical="center"/>
      <protection locked="0"/>
    </xf>
    <xf numFmtId="4" fontId="16" fillId="2" borderId="1" xfId="0" applyNumberFormat="1" applyFont="1" applyFill="1" applyBorder="1" applyAlignment="1" applyProtection="1">
      <alignment horizontal="right" vertical="top"/>
      <protection locked="0"/>
    </xf>
    <xf numFmtId="0" fontId="16" fillId="2" borderId="1" xfId="0" applyFont="1" applyFill="1" applyBorder="1" applyAlignment="1" applyProtection="1">
      <alignment horizontal="center" vertical="center"/>
      <protection locked="0"/>
    </xf>
    <xf numFmtId="0" fontId="16" fillId="2" borderId="1" xfId="0" applyFont="1" applyFill="1" applyBorder="1" applyAlignment="1" applyProtection="1">
      <alignment horizontal="center" vertical="top"/>
      <protection locked="0"/>
    </xf>
    <xf numFmtId="2" fontId="37" fillId="0" borderId="1" xfId="0" applyNumberFormat="1" applyFont="1" applyBorder="1" applyProtection="1"/>
    <xf numFmtId="4" fontId="13" fillId="2" borderId="23" xfId="0" applyNumberFormat="1" applyFont="1" applyFill="1" applyBorder="1" applyAlignment="1" applyProtection="1">
      <alignment horizontal="right" vertical="top"/>
    </xf>
    <xf numFmtId="0" fontId="37" fillId="0" borderId="7" xfId="0" applyFont="1" applyBorder="1" applyProtection="1">
      <protection locked="0"/>
    </xf>
    <xf numFmtId="1" fontId="37" fillId="0" borderId="1" xfId="0" applyNumberFormat="1" applyFont="1" applyBorder="1" applyProtection="1">
      <protection locked="0"/>
    </xf>
    <xf numFmtId="0" fontId="15" fillId="2" borderId="3" xfId="0" applyFont="1" applyFill="1" applyBorder="1" applyAlignment="1" applyProtection="1">
      <alignment horizontal="left" vertical="top"/>
      <protection locked="0"/>
    </xf>
    <xf numFmtId="0" fontId="15" fillId="2" borderId="4" xfId="0" applyFont="1" applyFill="1" applyBorder="1" applyAlignment="1" applyProtection="1">
      <alignment horizontal="left" vertical="top"/>
      <protection locked="0"/>
    </xf>
    <xf numFmtId="0" fontId="15" fillId="2" borderId="7" xfId="0" applyFont="1" applyFill="1" applyBorder="1" applyAlignment="1" applyProtection="1">
      <alignment horizontal="left" vertical="top"/>
      <protection locked="0"/>
    </xf>
    <xf numFmtId="0" fontId="18" fillId="0" borderId="3" xfId="0" applyFont="1" applyBorder="1" applyAlignment="1" applyProtection="1">
      <alignment horizontal="left" vertical="center"/>
      <protection locked="0"/>
    </xf>
    <xf numFmtId="0" fontId="18" fillId="0" borderId="4" xfId="0" applyFont="1" applyBorder="1" applyAlignment="1" applyProtection="1">
      <alignment horizontal="left" vertical="center"/>
      <protection locked="0"/>
    </xf>
    <xf numFmtId="0" fontId="9" fillId="2" borderId="0" xfId="0" applyFont="1" applyFill="1" applyAlignment="1" applyProtection="1">
      <alignment vertical="top"/>
      <protection locked="0"/>
    </xf>
    <xf numFmtId="0" fontId="15" fillId="4" borderId="3" xfId="0" applyFont="1" applyFill="1" applyBorder="1" applyAlignment="1" applyProtection="1">
      <alignment horizontal="left" vertical="top"/>
      <protection locked="0"/>
    </xf>
    <xf numFmtId="0" fontId="15" fillId="4" borderId="4" xfId="0" applyFont="1" applyFill="1" applyBorder="1" applyAlignment="1" applyProtection="1">
      <alignment horizontal="left" vertical="top"/>
      <protection locked="0"/>
    </xf>
    <xf numFmtId="0" fontId="15" fillId="4" borderId="7" xfId="0" applyFont="1" applyFill="1" applyBorder="1" applyAlignment="1" applyProtection="1">
      <alignment horizontal="left" vertical="top"/>
      <protection locked="0"/>
    </xf>
    <xf numFmtId="4" fontId="10" fillId="4" borderId="1" xfId="0" applyNumberFormat="1" applyFont="1" applyFill="1" applyBorder="1" applyAlignment="1" applyProtection="1">
      <alignment horizontal="right" vertical="top"/>
      <protection locked="0"/>
    </xf>
    <xf numFmtId="14" fontId="8" fillId="2" borderId="2" xfId="0" applyNumberFormat="1" applyFont="1" applyFill="1" applyBorder="1" applyAlignment="1" applyProtection="1">
      <alignment vertical="top"/>
      <protection locked="0"/>
    </xf>
    <xf numFmtId="0" fontId="18" fillId="0" borderId="3" xfId="0" applyNumberFormat="1" applyFont="1" applyBorder="1" applyAlignment="1" applyProtection="1">
      <alignment horizontal="left" vertical="center"/>
      <protection locked="0"/>
    </xf>
    <xf numFmtId="0" fontId="15" fillId="2" borderId="3" xfId="0" applyFont="1" applyFill="1" applyBorder="1" applyAlignment="1" applyProtection="1">
      <alignment horizontal="left" vertical="top"/>
      <protection locked="0"/>
    </xf>
    <xf numFmtId="14" fontId="37" fillId="0" borderId="26" xfId="0" applyNumberFormat="1" applyFont="1" applyBorder="1" applyAlignment="1" applyProtection="1">
      <alignment horizontal="right"/>
      <protection locked="0"/>
    </xf>
    <xf numFmtId="1" fontId="37" fillId="0" borderId="27" xfId="0" applyNumberFormat="1" applyFont="1" applyBorder="1" applyAlignment="1" applyProtection="1">
      <alignment horizontal="right"/>
      <protection locked="0"/>
    </xf>
    <xf numFmtId="14" fontId="37" fillId="0" borderId="7" xfId="0" applyNumberFormat="1" applyFont="1" applyBorder="1" applyAlignment="1" applyProtection="1">
      <alignment horizontal="right"/>
      <protection locked="0"/>
    </xf>
    <xf numFmtId="1" fontId="37" fillId="0" borderId="1" xfId="0" applyNumberFormat="1" applyFont="1" applyBorder="1" applyAlignment="1" applyProtection="1">
      <alignment horizontal="right"/>
      <protection locked="0"/>
    </xf>
    <xf numFmtId="0" fontId="38" fillId="2" borderId="4" xfId="0" applyFont="1" applyFill="1" applyBorder="1" applyAlignment="1" applyProtection="1">
      <alignment vertical="center"/>
      <protection locked="0"/>
    </xf>
    <xf numFmtId="0" fontId="38" fillId="2" borderId="7" xfId="0" applyFont="1" applyFill="1" applyBorder="1" applyAlignment="1" applyProtection="1">
      <alignment vertical="center"/>
      <protection locked="0"/>
    </xf>
    <xf numFmtId="14" fontId="37" fillId="0" borderId="7" xfId="0" applyNumberFormat="1" applyFont="1" applyBorder="1" applyProtection="1">
      <protection locked="0"/>
    </xf>
    <xf numFmtId="0" fontId="9" fillId="2" borderId="3" xfId="0" applyFont="1" applyFill="1" applyBorder="1" applyAlignment="1" applyProtection="1">
      <alignment horizontal="left" vertical="top"/>
      <protection locked="0"/>
    </xf>
    <xf numFmtId="0" fontId="9" fillId="2" borderId="4" xfId="0" applyFont="1" applyFill="1" applyBorder="1" applyAlignment="1" applyProtection="1">
      <alignment horizontal="left" vertical="top"/>
      <protection locked="0"/>
    </xf>
    <xf numFmtId="0" fontId="9" fillId="2" borderId="7" xfId="0" applyFont="1" applyFill="1" applyBorder="1" applyAlignment="1" applyProtection="1">
      <alignment horizontal="left" vertical="top"/>
      <protection locked="0"/>
    </xf>
    <xf numFmtId="0" fontId="9" fillId="2" borderId="3" xfId="0" applyFont="1" applyFill="1" applyBorder="1" applyAlignment="1" applyProtection="1">
      <alignment horizontal="left" vertical="top"/>
      <protection locked="0"/>
    </xf>
    <xf numFmtId="0" fontId="9" fillId="2" borderId="4" xfId="0" applyFont="1" applyFill="1" applyBorder="1" applyAlignment="1" applyProtection="1">
      <alignment horizontal="left" vertical="top"/>
      <protection locked="0"/>
    </xf>
    <xf numFmtId="0" fontId="9" fillId="2" borderId="7" xfId="0" applyFont="1" applyFill="1" applyBorder="1" applyAlignment="1" applyProtection="1">
      <alignment horizontal="left" vertical="top"/>
      <protection locked="0"/>
    </xf>
    <xf numFmtId="0" fontId="18" fillId="0" borderId="3" xfId="0" applyFont="1" applyBorder="1" applyAlignment="1" applyProtection="1">
      <alignment horizontal="left" vertical="center"/>
      <protection locked="0"/>
    </xf>
    <xf numFmtId="0" fontId="18" fillId="0" borderId="4" xfId="0" applyFont="1" applyBorder="1" applyAlignment="1" applyProtection="1">
      <alignment horizontal="left" vertical="center"/>
      <protection locked="0"/>
    </xf>
    <xf numFmtId="0" fontId="31" fillId="0" borderId="0" xfId="0" applyFont="1" applyAlignment="1">
      <alignment vertical="center"/>
    </xf>
    <xf numFmtId="0" fontId="23" fillId="0" borderId="0" xfId="0" applyFont="1" applyAlignment="1">
      <alignment vertical="top" wrapText="1"/>
    </xf>
    <xf numFmtId="0" fontId="0" fillId="0" borderId="0" xfId="0" applyAlignment="1">
      <alignment vertical="center"/>
    </xf>
    <xf numFmtId="0" fontId="0" fillId="0" borderId="0" xfId="0" applyAlignment="1">
      <alignment vertical="top" wrapText="1"/>
    </xf>
    <xf numFmtId="0" fontId="23" fillId="0" borderId="0" xfId="0" applyFont="1" applyAlignment="1">
      <alignment vertical="center"/>
    </xf>
    <xf numFmtId="0" fontId="12" fillId="0" borderId="0" xfId="0" applyFont="1" applyFill="1" applyBorder="1" applyAlignment="1">
      <alignment vertical="top" wrapText="1"/>
    </xf>
    <xf numFmtId="0" fontId="23" fillId="0" borderId="0" xfId="0" applyFont="1" applyAlignment="1">
      <alignment horizontal="left" vertical="center"/>
    </xf>
    <xf numFmtId="0" fontId="20" fillId="2" borderId="9" xfId="0" applyFont="1" applyFill="1" applyBorder="1" applyAlignment="1" applyProtection="1">
      <alignment vertical="center" wrapText="1"/>
    </xf>
    <xf numFmtId="0" fontId="38" fillId="2" borderId="4" xfId="0" applyFont="1" applyFill="1" applyBorder="1" applyAlignment="1" applyProtection="1">
      <alignment vertical="center"/>
      <protection locked="0"/>
    </xf>
    <xf numFmtId="0" fontId="38" fillId="2" borderId="7" xfId="0" applyFont="1" applyFill="1" applyBorder="1" applyAlignment="1" applyProtection="1">
      <alignment vertical="center"/>
      <protection locked="0"/>
    </xf>
    <xf numFmtId="0" fontId="38" fillId="2" borderId="4" xfId="0" applyFont="1" applyFill="1" applyBorder="1" applyAlignment="1" applyProtection="1">
      <alignment horizontal="right" vertical="center"/>
    </xf>
    <xf numFmtId="0" fontId="38" fillId="2" borderId="7" xfId="0" applyFont="1" applyFill="1" applyBorder="1" applyAlignment="1" applyProtection="1">
      <alignment horizontal="right" vertical="center"/>
    </xf>
    <xf numFmtId="0" fontId="38" fillId="2" borderId="9" xfId="0" applyFont="1" applyFill="1" applyBorder="1" applyAlignment="1" applyProtection="1">
      <alignment vertical="center"/>
    </xf>
    <xf numFmtId="0" fontId="8" fillId="2" borderId="3" xfId="0" applyFont="1" applyFill="1" applyBorder="1" applyAlignment="1" applyProtection="1">
      <alignment vertical="top"/>
      <protection locked="0"/>
    </xf>
    <xf numFmtId="0" fontId="8" fillId="2" borderId="4" xfId="0" applyFont="1" applyFill="1" applyBorder="1" applyAlignment="1" applyProtection="1">
      <alignment vertical="top"/>
      <protection locked="0"/>
    </xf>
    <xf numFmtId="0" fontId="8" fillId="2" borderId="7" xfId="0" applyFont="1" applyFill="1" applyBorder="1" applyAlignment="1" applyProtection="1">
      <alignment vertical="top"/>
      <protection locked="0"/>
    </xf>
    <xf numFmtId="0" fontId="38" fillId="2" borderId="4" xfId="0" applyFont="1" applyFill="1" applyBorder="1" applyAlignment="1" applyProtection="1">
      <alignment horizontal="left" vertical="center"/>
      <protection locked="0"/>
    </xf>
    <xf numFmtId="0" fontId="38" fillId="2" borderId="7" xfId="0" applyFont="1" applyFill="1" applyBorder="1" applyAlignment="1" applyProtection="1">
      <alignment horizontal="left" vertical="center"/>
      <protection locked="0"/>
    </xf>
    <xf numFmtId="0" fontId="4" fillId="2" borderId="3" xfId="0" applyFont="1" applyFill="1" applyBorder="1" applyAlignment="1" applyProtection="1">
      <alignment vertical="top" wrapText="1"/>
      <protection locked="0"/>
    </xf>
    <xf numFmtId="0" fontId="4" fillId="2" borderId="4" xfId="0" applyFont="1" applyFill="1" applyBorder="1" applyAlignment="1" applyProtection="1">
      <alignment vertical="top" wrapText="1"/>
      <protection locked="0"/>
    </xf>
    <xf numFmtId="0" fontId="4" fillId="2" borderId="7" xfId="0" applyFont="1" applyFill="1" applyBorder="1" applyAlignment="1" applyProtection="1">
      <alignment vertical="top" wrapText="1"/>
      <protection locked="0"/>
    </xf>
    <xf numFmtId="0" fontId="17" fillId="2" borderId="0" xfId="0" applyFont="1" applyFill="1" applyBorder="1" applyAlignment="1" applyProtection="1">
      <alignment vertical="center"/>
    </xf>
    <xf numFmtId="0" fontId="13" fillId="2" borderId="3" xfId="0" applyFont="1" applyFill="1" applyBorder="1" applyAlignment="1" applyProtection="1">
      <alignment vertical="center" wrapText="1"/>
    </xf>
    <xf numFmtId="0" fontId="13" fillId="2" borderId="4" xfId="0" applyFont="1" applyFill="1" applyBorder="1" applyAlignment="1" applyProtection="1">
      <alignment vertical="center" wrapText="1"/>
    </xf>
    <xf numFmtId="0" fontId="13" fillId="2" borderId="7" xfId="0" applyFont="1" applyFill="1" applyBorder="1" applyAlignment="1" applyProtection="1">
      <alignment vertical="center" wrapText="1"/>
    </xf>
    <xf numFmtId="0" fontId="38" fillId="2" borderId="0" xfId="0" applyFont="1" applyFill="1" applyBorder="1" applyAlignment="1" applyProtection="1">
      <alignment vertical="center"/>
    </xf>
    <xf numFmtId="0" fontId="3" fillId="2" borderId="0" xfId="0" applyFont="1" applyFill="1" applyAlignment="1" applyProtection="1">
      <alignment horizontal="left" vertical="top" wrapText="1"/>
    </xf>
    <xf numFmtId="0" fontId="8" fillId="2" borderId="0" xfId="0" applyFont="1" applyFill="1" applyAlignment="1" applyProtection="1">
      <alignment vertical="top"/>
    </xf>
    <xf numFmtId="0" fontId="4" fillId="2" borderId="0" xfId="0" applyFont="1" applyFill="1" applyAlignment="1" applyProtection="1">
      <alignment horizontal="left" vertical="center" wrapText="1"/>
    </xf>
    <xf numFmtId="0" fontId="20" fillId="2" borderId="29" xfId="0" applyFont="1" applyFill="1" applyBorder="1" applyAlignment="1" applyProtection="1">
      <alignment horizontal="center" vertical="center" wrapText="1"/>
    </xf>
    <xf numFmtId="0" fontId="20" fillId="2" borderId="15" xfId="0" applyFont="1" applyFill="1" applyBorder="1" applyAlignment="1" applyProtection="1">
      <alignment horizontal="center" vertical="center" wrapText="1"/>
    </xf>
    <xf numFmtId="0" fontId="20" fillId="2" borderId="28" xfId="0" applyFont="1" applyFill="1" applyBorder="1" applyAlignment="1" applyProtection="1">
      <alignment horizontal="center" vertical="center" wrapText="1"/>
    </xf>
    <xf numFmtId="0" fontId="20" fillId="2" borderId="16" xfId="0" applyFont="1" applyFill="1" applyBorder="1" applyAlignment="1" applyProtection="1">
      <alignment horizontal="center" vertical="center" wrapText="1"/>
    </xf>
    <xf numFmtId="0" fontId="20" fillId="2" borderId="9" xfId="0" applyFont="1" applyFill="1" applyBorder="1" applyAlignment="1" applyProtection="1">
      <alignment horizontal="center" vertical="center" wrapText="1"/>
    </xf>
    <xf numFmtId="0" fontId="20" fillId="2" borderId="10" xfId="0" applyFont="1" applyFill="1" applyBorder="1" applyAlignment="1" applyProtection="1">
      <alignment horizontal="center" vertical="center" wrapText="1"/>
    </xf>
    <xf numFmtId="0" fontId="9" fillId="2" borderId="6" xfId="0" applyFont="1" applyFill="1" applyBorder="1" applyAlignment="1" applyProtection="1">
      <alignment horizontal="center" vertical="center" wrapText="1"/>
    </xf>
    <xf numFmtId="0" fontId="9" fillId="2" borderId="2" xfId="0" applyFont="1" applyFill="1" applyBorder="1" applyAlignment="1" applyProtection="1">
      <alignment horizontal="center" vertical="center" wrapText="1"/>
    </xf>
    <xf numFmtId="0" fontId="17" fillId="2" borderId="3" xfId="0" applyFont="1" applyFill="1" applyBorder="1" applyAlignment="1" applyProtection="1">
      <alignment vertical="center" wrapText="1"/>
    </xf>
    <xf numFmtId="0" fontId="17" fillId="2" borderId="4" xfId="0" applyFont="1" applyFill="1" applyBorder="1" applyAlignment="1" applyProtection="1">
      <alignment vertical="center" wrapText="1"/>
    </xf>
    <xf numFmtId="0" fontId="17" fillId="2" borderId="7" xfId="0" applyFont="1" applyFill="1" applyBorder="1" applyAlignment="1" applyProtection="1">
      <alignment vertical="center" wrapText="1"/>
    </xf>
    <xf numFmtId="0" fontId="8" fillId="2" borderId="3" xfId="0" applyFont="1" applyFill="1" applyBorder="1" applyAlignment="1" applyProtection="1">
      <alignment vertical="center" wrapText="1"/>
    </xf>
    <xf numFmtId="0" fontId="8" fillId="2" borderId="4" xfId="0" applyFont="1" applyFill="1" applyBorder="1" applyAlignment="1" applyProtection="1">
      <alignment vertical="center" wrapText="1"/>
    </xf>
    <xf numFmtId="0" fontId="20" fillId="2" borderId="9" xfId="0" applyFont="1" applyFill="1" applyBorder="1" applyAlignment="1" applyProtection="1">
      <alignment vertical="top" wrapText="1"/>
    </xf>
    <xf numFmtId="0" fontId="15" fillId="2" borderId="4" xfId="0" applyFont="1" applyFill="1" applyBorder="1" applyAlignment="1" applyProtection="1">
      <alignment horizontal="left" vertical="top" wrapText="1"/>
    </xf>
    <xf numFmtId="0" fontId="15" fillId="2" borderId="7" xfId="0" applyFont="1" applyFill="1" applyBorder="1" applyAlignment="1" applyProtection="1">
      <alignment horizontal="left" vertical="top" wrapText="1"/>
    </xf>
    <xf numFmtId="0" fontId="16" fillId="2" borderId="3" xfId="0" applyFont="1" applyFill="1" applyBorder="1" applyAlignment="1" applyProtection="1">
      <alignment vertical="top"/>
      <protection locked="0"/>
    </xf>
    <xf numFmtId="0" fontId="16" fillId="2" borderId="4" xfId="0" applyFont="1" applyFill="1" applyBorder="1" applyAlignment="1" applyProtection="1">
      <alignment vertical="top"/>
      <protection locked="0"/>
    </xf>
    <xf numFmtId="0" fontId="16" fillId="2" borderId="7" xfId="0" applyFont="1" applyFill="1" applyBorder="1" applyAlignment="1" applyProtection="1">
      <alignment vertical="top"/>
      <protection locked="0"/>
    </xf>
    <xf numFmtId="0" fontId="15" fillId="2" borderId="3" xfId="0" applyFont="1" applyFill="1" applyBorder="1" applyAlignment="1" applyProtection="1">
      <alignment horizontal="left" vertical="top"/>
      <protection locked="0"/>
    </xf>
    <xf numFmtId="0" fontId="15" fillId="2" borderId="4" xfId="0" applyFont="1" applyFill="1" applyBorder="1" applyAlignment="1" applyProtection="1">
      <alignment horizontal="left" vertical="top"/>
      <protection locked="0"/>
    </xf>
    <xf numFmtId="0" fontId="15" fillId="2" borderId="7" xfId="0" applyFont="1" applyFill="1" applyBorder="1" applyAlignment="1" applyProtection="1">
      <alignment horizontal="left" vertical="top"/>
      <protection locked="0"/>
    </xf>
    <xf numFmtId="0" fontId="8" fillId="2" borderId="0" xfId="0" applyFont="1" applyFill="1" applyAlignment="1" applyProtection="1">
      <alignment horizontal="left" vertical="center"/>
    </xf>
    <xf numFmtId="0" fontId="8" fillId="2" borderId="7" xfId="0" applyFont="1" applyFill="1" applyBorder="1" applyAlignment="1" applyProtection="1">
      <alignment vertical="center" wrapText="1"/>
    </xf>
    <xf numFmtId="0" fontId="9" fillId="2" borderId="3" xfId="0" applyFont="1" applyFill="1" applyBorder="1" applyAlignment="1" applyProtection="1">
      <alignment horizontal="center" vertical="center" wrapText="1"/>
    </xf>
    <xf numFmtId="0" fontId="9" fillId="2" borderId="4" xfId="0" applyFont="1" applyFill="1" applyBorder="1" applyAlignment="1" applyProtection="1">
      <alignment horizontal="center" vertical="center" wrapText="1"/>
    </xf>
    <xf numFmtId="0" fontId="9" fillId="2" borderId="7" xfId="0" applyFont="1" applyFill="1" applyBorder="1" applyAlignment="1" applyProtection="1">
      <alignment horizontal="center" vertical="center" wrapText="1"/>
    </xf>
    <xf numFmtId="0" fontId="15" fillId="2" borderId="3" xfId="0" applyFont="1" applyFill="1" applyBorder="1" applyAlignment="1" applyProtection="1">
      <alignment vertical="top"/>
      <protection locked="0"/>
    </xf>
    <xf numFmtId="0" fontId="15" fillId="2" borderId="4" xfId="0" applyFont="1" applyFill="1" applyBorder="1" applyAlignment="1" applyProtection="1">
      <alignment vertical="top"/>
      <protection locked="0"/>
    </xf>
    <xf numFmtId="0" fontId="15" fillId="2" borderId="7" xfId="0" applyFont="1" applyFill="1" applyBorder="1" applyAlignment="1" applyProtection="1">
      <alignment vertical="top"/>
      <protection locked="0"/>
    </xf>
    <xf numFmtId="0" fontId="13" fillId="2" borderId="0" xfId="0" applyFont="1" applyFill="1" applyAlignment="1" applyProtection="1">
      <alignment vertical="center" wrapText="1"/>
    </xf>
    <xf numFmtId="0" fontId="20" fillId="2" borderId="9" xfId="0" applyFont="1" applyFill="1" applyBorder="1" applyAlignment="1" applyProtection="1">
      <alignment horizontal="left" vertical="center" wrapText="1"/>
    </xf>
    <xf numFmtId="0" fontId="4" fillId="2" borderId="9" xfId="0" applyFont="1" applyFill="1" applyBorder="1" applyAlignment="1" applyProtection="1">
      <alignment vertical="top"/>
    </xf>
    <xf numFmtId="0" fontId="17" fillId="2" borderId="3" xfId="0" applyFont="1" applyFill="1" applyBorder="1" applyAlignment="1" applyProtection="1">
      <alignment horizontal="right" vertical="center" wrapText="1"/>
    </xf>
    <xf numFmtId="0" fontId="17" fillId="2" borderId="4" xfId="0" applyFont="1" applyFill="1" applyBorder="1" applyAlignment="1" applyProtection="1">
      <alignment horizontal="right" vertical="center" wrapText="1"/>
    </xf>
    <xf numFmtId="0" fontId="17" fillId="2" borderId="7" xfId="0" applyFont="1" applyFill="1" applyBorder="1" applyAlignment="1" applyProtection="1">
      <alignment horizontal="right" vertical="center" wrapText="1"/>
    </xf>
    <xf numFmtId="0" fontId="4" fillId="2" borderId="0" xfId="0" applyFont="1" applyFill="1" applyBorder="1" applyAlignment="1" applyProtection="1">
      <alignment vertical="top"/>
    </xf>
    <xf numFmtId="0" fontId="8" fillId="2" borderId="0" xfId="0" applyFont="1" applyFill="1" applyAlignment="1" applyProtection="1">
      <alignment horizontal="justify" vertical="top" wrapText="1"/>
      <protection locked="0"/>
    </xf>
    <xf numFmtId="0" fontId="8" fillId="2" borderId="15" xfId="0" applyFont="1" applyFill="1" applyBorder="1" applyAlignment="1" applyProtection="1">
      <alignment horizontal="center" vertical="center" wrapText="1"/>
    </xf>
    <xf numFmtId="0" fontId="8" fillId="2" borderId="28" xfId="0" applyFont="1" applyFill="1" applyBorder="1" applyAlignment="1" applyProtection="1">
      <alignment horizontal="center" vertical="center" wrapText="1"/>
    </xf>
    <xf numFmtId="0" fontId="44" fillId="2" borderId="0" xfId="0" applyFont="1" applyFill="1" applyBorder="1" applyAlignment="1" applyProtection="1">
      <alignment horizontal="left" vertical="center"/>
    </xf>
    <xf numFmtId="0" fontId="11" fillId="2" borderId="3" xfId="0" applyFont="1" applyFill="1" applyBorder="1" applyAlignment="1" applyProtection="1">
      <alignment horizontal="center" vertical="center" wrapText="1"/>
    </xf>
    <xf numFmtId="0" fontId="11" fillId="2" borderId="7" xfId="0" applyFont="1" applyFill="1" applyBorder="1" applyAlignment="1" applyProtection="1">
      <alignment horizontal="center" vertical="center" wrapText="1"/>
    </xf>
    <xf numFmtId="0" fontId="11" fillId="2" borderId="6" xfId="0" applyFont="1" applyFill="1" applyBorder="1" applyAlignment="1" applyProtection="1">
      <alignment horizontal="center" vertical="center" wrapText="1"/>
    </xf>
    <xf numFmtId="0" fontId="11" fillId="2" borderId="2" xfId="0" applyFont="1" applyFill="1" applyBorder="1" applyAlignment="1" applyProtection="1">
      <alignment horizontal="center" vertical="center" wrapText="1"/>
    </xf>
    <xf numFmtId="0" fontId="20" fillId="2" borderId="29" xfId="0" applyFont="1" applyFill="1" applyBorder="1" applyAlignment="1" applyProtection="1">
      <alignment horizontal="left" vertical="center" wrapText="1" indent="2"/>
    </xf>
    <xf numFmtId="0" fontId="20" fillId="2" borderId="15" xfId="0" applyFont="1" applyFill="1" applyBorder="1" applyAlignment="1" applyProtection="1">
      <alignment horizontal="left" vertical="center" wrapText="1" indent="2"/>
    </xf>
    <xf numFmtId="0" fontId="20" fillId="2" borderId="28" xfId="0" applyFont="1" applyFill="1" applyBorder="1" applyAlignment="1" applyProtection="1">
      <alignment horizontal="left" vertical="center" wrapText="1" indent="2"/>
    </xf>
    <xf numFmtId="0" fontId="20" fillId="2" borderId="16" xfId="0" applyFont="1" applyFill="1" applyBorder="1" applyAlignment="1" applyProtection="1">
      <alignment horizontal="left" vertical="center" wrapText="1" indent="2"/>
    </xf>
    <xf numFmtId="0" fontId="20" fillId="2" borderId="9" xfId="0" applyFont="1" applyFill="1" applyBorder="1" applyAlignment="1" applyProtection="1">
      <alignment horizontal="left" vertical="center" wrapText="1" indent="2"/>
    </xf>
    <xf numFmtId="0" fontId="20" fillId="2" borderId="10" xfId="0" applyFont="1" applyFill="1" applyBorder="1" applyAlignment="1" applyProtection="1">
      <alignment horizontal="left" vertical="center" wrapText="1" indent="2"/>
    </xf>
    <xf numFmtId="0" fontId="3" fillId="2" borderId="0" xfId="0" applyFont="1" applyFill="1" applyBorder="1" applyAlignment="1" applyProtection="1">
      <alignment vertical="center"/>
    </xf>
    <xf numFmtId="0" fontId="8" fillId="2" borderId="3" xfId="0" applyFont="1" applyFill="1" applyBorder="1" applyAlignment="1" applyProtection="1">
      <alignment wrapText="1"/>
    </xf>
    <xf numFmtId="0" fontId="0" fillId="2" borderId="4" xfId="0" applyFill="1" applyBorder="1" applyAlignment="1" applyProtection="1">
      <alignment wrapText="1"/>
    </xf>
    <xf numFmtId="0" fontId="0" fillId="2" borderId="7" xfId="0" applyFill="1" applyBorder="1" applyAlignment="1" applyProtection="1">
      <alignment wrapText="1"/>
    </xf>
    <xf numFmtId="0" fontId="8" fillId="2" borderId="1" xfId="0" applyFont="1" applyFill="1" applyBorder="1" applyAlignment="1" applyProtection="1">
      <alignment wrapText="1"/>
    </xf>
    <xf numFmtId="0" fontId="0" fillId="2" borderId="1" xfId="0" applyFill="1" applyBorder="1" applyAlignment="1" applyProtection="1">
      <alignment wrapText="1"/>
    </xf>
    <xf numFmtId="0" fontId="4" fillId="2" borderId="1" xfId="0" applyFont="1" applyFill="1" applyBorder="1" applyAlignment="1" applyProtection="1">
      <alignment horizontal="right" vertical="center" wrapText="1"/>
    </xf>
    <xf numFmtId="0" fontId="5" fillId="2" borderId="1" xfId="0" applyFont="1" applyFill="1" applyBorder="1" applyAlignment="1" applyProtection="1">
      <alignment vertical="center" wrapText="1"/>
    </xf>
    <xf numFmtId="0" fontId="8" fillId="2" borderId="3" xfId="0" applyFont="1" applyFill="1" applyBorder="1" applyAlignment="1" applyProtection="1">
      <alignment vertical="top" wrapText="1"/>
    </xf>
    <xf numFmtId="0" fontId="8" fillId="2" borderId="4" xfId="0" applyFont="1" applyFill="1" applyBorder="1" applyAlignment="1" applyProtection="1">
      <alignment vertical="top" wrapText="1"/>
    </xf>
    <xf numFmtId="0" fontId="8" fillId="2" borderId="7" xfId="0" applyFont="1" applyFill="1" applyBorder="1" applyAlignment="1" applyProtection="1">
      <alignment vertical="top" wrapText="1"/>
    </xf>
    <xf numFmtId="0" fontId="9" fillId="2" borderId="3" xfId="0" applyFont="1" applyFill="1" applyBorder="1" applyAlignment="1" applyProtection="1">
      <alignment horizontal="left" vertical="top" wrapText="1"/>
      <protection locked="0"/>
    </xf>
    <xf numFmtId="0" fontId="9" fillId="2" borderId="4" xfId="0" applyFont="1" applyFill="1" applyBorder="1" applyAlignment="1" applyProtection="1">
      <alignment horizontal="left" vertical="top" wrapText="1"/>
      <protection locked="0"/>
    </xf>
    <xf numFmtId="0" fontId="9" fillId="2" borderId="7" xfId="0" applyFont="1" applyFill="1" applyBorder="1" applyAlignment="1" applyProtection="1">
      <alignment horizontal="left" vertical="top" wrapText="1"/>
      <protection locked="0"/>
    </xf>
    <xf numFmtId="0" fontId="9" fillId="2" borderId="3" xfId="0" applyFont="1" applyFill="1" applyBorder="1" applyAlignment="1" applyProtection="1">
      <alignment horizontal="left" vertical="top"/>
    </xf>
    <xf numFmtId="0" fontId="9" fillId="2" borderId="4" xfId="0" applyFont="1" applyFill="1" applyBorder="1" applyAlignment="1" applyProtection="1">
      <alignment horizontal="left" vertical="top"/>
    </xf>
    <xf numFmtId="0" fontId="9" fillId="2" borderId="7" xfId="0" applyFont="1" applyFill="1" applyBorder="1" applyAlignment="1" applyProtection="1">
      <alignment horizontal="left" vertical="top"/>
    </xf>
    <xf numFmtId="0" fontId="8" fillId="2" borderId="29" xfId="0" applyFont="1" applyFill="1" applyBorder="1" applyAlignment="1" applyProtection="1">
      <alignment horizontal="center" vertical="center" wrapText="1"/>
    </xf>
    <xf numFmtId="0" fontId="9" fillId="2" borderId="0" xfId="0" applyFont="1" applyFill="1" applyAlignment="1" applyProtection="1">
      <alignment horizontal="left" vertical="top"/>
    </xf>
    <xf numFmtId="0" fontId="9" fillId="2" borderId="3" xfId="0" applyFont="1" applyFill="1" applyBorder="1" applyAlignment="1" applyProtection="1">
      <alignment horizontal="left" vertical="top" wrapText="1"/>
    </xf>
    <xf numFmtId="0" fontId="9" fillId="2" borderId="4" xfId="0" applyFont="1" applyFill="1" applyBorder="1" applyAlignment="1" applyProtection="1">
      <alignment horizontal="left" vertical="top" wrapText="1"/>
    </xf>
    <xf numFmtId="0" fontId="9" fillId="2" borderId="7" xfId="0" applyFont="1" applyFill="1" applyBorder="1" applyAlignment="1" applyProtection="1">
      <alignment horizontal="left" vertical="top" wrapText="1"/>
    </xf>
    <xf numFmtId="0" fontId="8" fillId="2" borderId="3" xfId="0" applyFont="1" applyFill="1" applyBorder="1" applyAlignment="1" applyProtection="1">
      <alignment vertical="top" wrapText="1"/>
      <protection locked="0"/>
    </xf>
    <xf numFmtId="0" fontId="23" fillId="0" borderId="4" xfId="0" applyFont="1" applyBorder="1" applyAlignment="1" applyProtection="1">
      <alignment vertical="top" wrapText="1"/>
      <protection locked="0"/>
    </xf>
    <xf numFmtId="0" fontId="23" fillId="0" borderId="7" xfId="0" applyFont="1" applyBorder="1" applyAlignment="1" applyProtection="1">
      <alignment vertical="top" wrapText="1"/>
      <protection locked="0"/>
    </xf>
    <xf numFmtId="0" fontId="4" fillId="2" borderId="3" xfId="0" applyFont="1" applyFill="1" applyBorder="1" applyAlignment="1" applyProtection="1">
      <alignment horizontal="right" vertical="top" wrapText="1"/>
      <protection locked="0"/>
    </xf>
    <xf numFmtId="0" fontId="4" fillId="2" borderId="4" xfId="0" applyFont="1" applyFill="1" applyBorder="1" applyAlignment="1" applyProtection="1">
      <alignment horizontal="right" vertical="top" wrapText="1"/>
      <protection locked="0"/>
    </xf>
    <xf numFmtId="0" fontId="4" fillId="2" borderId="7" xfId="0" applyFont="1" applyFill="1" applyBorder="1" applyAlignment="1" applyProtection="1">
      <alignment horizontal="right" vertical="top" wrapText="1"/>
      <protection locked="0"/>
    </xf>
    <xf numFmtId="0" fontId="0" fillId="2" borderId="4" xfId="0" applyFill="1" applyBorder="1" applyAlignment="1" applyProtection="1">
      <alignment vertical="top"/>
      <protection locked="0"/>
    </xf>
    <xf numFmtId="0" fontId="0" fillId="2" borderId="7" xfId="0" applyFill="1" applyBorder="1" applyAlignment="1" applyProtection="1">
      <alignment vertical="top"/>
      <protection locked="0"/>
    </xf>
    <xf numFmtId="0" fontId="8" fillId="2" borderId="3" xfId="0" applyFont="1" applyFill="1" applyBorder="1" applyAlignment="1" applyProtection="1">
      <alignment wrapText="1"/>
      <protection locked="0"/>
    </xf>
    <xf numFmtId="0" fontId="0" fillId="2" borderId="4" xfId="0" applyFill="1" applyBorder="1" applyAlignment="1" applyProtection="1">
      <alignment wrapText="1"/>
      <protection locked="0"/>
    </xf>
    <xf numFmtId="0" fontId="0" fillId="2" borderId="7" xfId="0" applyFill="1" applyBorder="1" applyAlignment="1" applyProtection="1">
      <alignment wrapText="1"/>
      <protection locked="0"/>
    </xf>
    <xf numFmtId="0" fontId="8" fillId="2" borderId="3" xfId="0" applyFont="1" applyFill="1" applyBorder="1" applyAlignment="1" applyProtection="1">
      <alignment horizontal="left" vertical="top" wrapText="1"/>
      <protection locked="0"/>
    </xf>
    <xf numFmtId="0" fontId="8" fillId="2" borderId="4" xfId="0" applyFont="1" applyFill="1" applyBorder="1" applyAlignment="1" applyProtection="1">
      <alignment horizontal="left" vertical="top" wrapText="1"/>
      <protection locked="0"/>
    </xf>
    <xf numFmtId="0" fontId="8" fillId="2" borderId="7" xfId="0" applyFont="1" applyFill="1" applyBorder="1" applyAlignment="1" applyProtection="1">
      <alignment horizontal="left" vertical="top" wrapText="1"/>
      <protection locked="0"/>
    </xf>
    <xf numFmtId="0" fontId="8" fillId="2" borderId="3" xfId="0" applyFont="1" applyFill="1" applyBorder="1" applyAlignment="1" applyProtection="1">
      <alignment vertical="top"/>
    </xf>
    <xf numFmtId="0" fontId="8" fillId="2" borderId="4" xfId="0" applyFont="1" applyFill="1" applyBorder="1" applyAlignment="1" applyProtection="1">
      <alignment vertical="top"/>
    </xf>
    <xf numFmtId="0" fontId="8" fillId="2" borderId="7" xfId="0" applyFont="1" applyFill="1" applyBorder="1" applyAlignment="1" applyProtection="1">
      <alignment vertical="top"/>
    </xf>
    <xf numFmtId="0" fontId="9" fillId="2" borderId="3" xfId="0" applyFont="1" applyFill="1" applyBorder="1" applyAlignment="1" applyProtection="1">
      <alignment horizontal="center" vertical="top"/>
    </xf>
    <xf numFmtId="0" fontId="9" fillId="2" borderId="4" xfId="0" applyFont="1" applyFill="1" applyBorder="1" applyAlignment="1" applyProtection="1">
      <alignment horizontal="center" vertical="top"/>
    </xf>
    <xf numFmtId="0" fontId="9" fillId="2" borderId="7" xfId="0" applyFont="1" applyFill="1" applyBorder="1" applyAlignment="1" applyProtection="1">
      <alignment horizontal="center" vertical="top"/>
    </xf>
    <xf numFmtId="0" fontId="8" fillId="2" borderId="16" xfId="0" applyFont="1" applyFill="1" applyBorder="1" applyAlignment="1" applyProtection="1">
      <alignment horizontal="center" vertical="center"/>
    </xf>
    <xf numFmtId="0" fontId="8" fillId="2" borderId="9" xfId="0" applyFont="1" applyFill="1" applyBorder="1" applyAlignment="1" applyProtection="1">
      <alignment horizontal="center" vertical="center"/>
    </xf>
    <xf numFmtId="0" fontId="8" fillId="2" borderId="10" xfId="0" applyFont="1" applyFill="1" applyBorder="1" applyAlignment="1" applyProtection="1">
      <alignment horizontal="center" vertical="center"/>
    </xf>
    <xf numFmtId="0" fontId="13" fillId="2" borderId="0" xfId="0" applyFont="1" applyFill="1" applyBorder="1" applyAlignment="1" applyProtection="1">
      <alignment vertical="top"/>
    </xf>
    <xf numFmtId="0" fontId="47" fillId="2" borderId="6" xfId="0" applyFont="1" applyFill="1" applyBorder="1" applyAlignment="1" applyProtection="1">
      <alignment horizontal="center" vertical="center" wrapText="1"/>
    </xf>
    <xf numFmtId="0" fontId="47" fillId="2" borderId="2" xfId="0" applyFont="1" applyFill="1" applyBorder="1" applyAlignment="1" applyProtection="1">
      <alignment horizontal="center" vertical="center" wrapText="1"/>
    </xf>
    <xf numFmtId="0" fontId="23" fillId="2" borderId="6" xfId="0" applyFont="1" applyFill="1" applyBorder="1" applyAlignment="1" applyProtection="1">
      <alignment horizontal="center" vertical="center" wrapText="1"/>
    </xf>
    <xf numFmtId="0" fontId="23" fillId="2" borderId="2" xfId="0" applyFont="1" applyFill="1" applyBorder="1" applyAlignment="1" applyProtection="1">
      <alignment horizontal="center" vertical="center" wrapText="1"/>
    </xf>
    <xf numFmtId="0" fontId="47" fillId="2" borderId="6" xfId="0" applyFont="1" applyFill="1" applyBorder="1" applyAlignment="1" applyProtection="1">
      <alignment horizontal="center" vertical="top" wrapText="1"/>
    </xf>
    <xf numFmtId="0" fontId="0" fillId="0" borderId="2" xfId="0" applyBorder="1" applyAlignment="1">
      <alignment horizontal="center" vertical="top"/>
    </xf>
    <xf numFmtId="0" fontId="16" fillId="2" borderId="3" xfId="0" applyFont="1" applyFill="1" applyBorder="1" applyAlignment="1" applyProtection="1">
      <alignment vertical="top"/>
    </xf>
    <xf numFmtId="0" fontId="16" fillId="2" borderId="4" xfId="0" applyFont="1" applyFill="1" applyBorder="1" applyAlignment="1" applyProtection="1">
      <alignment vertical="top"/>
    </xf>
    <xf numFmtId="0" fontId="16" fillId="2" borderId="7" xfId="0" applyFont="1" applyFill="1" applyBorder="1" applyAlignment="1" applyProtection="1">
      <alignment vertical="top"/>
    </xf>
    <xf numFmtId="0" fontId="9" fillId="2" borderId="3" xfId="0" applyFont="1" applyFill="1" applyBorder="1" applyAlignment="1" applyProtection="1">
      <alignment horizontal="right" vertical="top"/>
    </xf>
    <xf numFmtId="0" fontId="9" fillId="2" borderId="4" xfId="0" applyFont="1" applyFill="1" applyBorder="1" applyAlignment="1" applyProtection="1">
      <alignment horizontal="right" vertical="top"/>
    </xf>
    <xf numFmtId="0" fontId="15" fillId="2" borderId="3" xfId="0" applyFont="1" applyFill="1" applyBorder="1" applyAlignment="1" applyProtection="1">
      <alignment horizontal="right" vertical="top"/>
    </xf>
    <xf numFmtId="0" fontId="15" fillId="2" borderId="4" xfId="0" applyFont="1" applyFill="1" applyBorder="1" applyAlignment="1" applyProtection="1">
      <alignment horizontal="right" vertical="top"/>
    </xf>
    <xf numFmtId="0" fontId="15" fillId="2" borderId="7" xfId="0" applyFont="1" applyFill="1" applyBorder="1" applyAlignment="1" applyProtection="1">
      <alignment horizontal="right" vertical="top"/>
    </xf>
    <xf numFmtId="0" fontId="16" fillId="2" borderId="3" xfId="0" applyFont="1" applyFill="1" applyBorder="1" applyAlignment="1" applyProtection="1">
      <alignment horizontal="left" vertical="top"/>
      <protection locked="0"/>
    </xf>
    <xf numFmtId="0" fontId="16" fillId="2" borderId="4" xfId="0" applyFont="1" applyFill="1" applyBorder="1" applyAlignment="1" applyProtection="1">
      <alignment horizontal="left" vertical="top"/>
      <protection locked="0"/>
    </xf>
    <xf numFmtId="0" fontId="16" fillId="2" borderId="7" xfId="0" applyFont="1" applyFill="1" applyBorder="1" applyAlignment="1" applyProtection="1">
      <alignment horizontal="left" vertical="top"/>
      <protection locked="0"/>
    </xf>
    <xf numFmtId="0" fontId="16" fillId="2" borderId="3" xfId="0" applyFont="1" applyFill="1" applyBorder="1" applyAlignment="1" applyProtection="1">
      <alignment vertical="center"/>
      <protection locked="0"/>
    </xf>
    <xf numFmtId="0" fontId="16" fillId="2" borderId="4" xfId="0" applyFont="1" applyFill="1" applyBorder="1" applyAlignment="1" applyProtection="1">
      <alignment vertical="center"/>
      <protection locked="0"/>
    </xf>
    <xf numFmtId="0" fontId="16" fillId="2" borderId="7" xfId="0" applyFont="1" applyFill="1" applyBorder="1" applyAlignment="1" applyProtection="1">
      <alignment vertical="center"/>
      <protection locked="0"/>
    </xf>
    <xf numFmtId="0" fontId="8" fillId="2" borderId="3" xfId="0" applyFont="1" applyFill="1" applyBorder="1" applyAlignment="1" applyProtection="1">
      <alignment horizontal="center" vertical="top"/>
    </xf>
    <xf numFmtId="0" fontId="8" fillId="2" borderId="4" xfId="0" applyFont="1" applyFill="1" applyBorder="1" applyAlignment="1" applyProtection="1">
      <alignment horizontal="center" vertical="top"/>
    </xf>
    <xf numFmtId="0" fontId="8" fillId="2" borderId="7" xfId="0" applyFont="1" applyFill="1" applyBorder="1" applyAlignment="1" applyProtection="1">
      <alignment horizontal="center" vertical="top"/>
    </xf>
    <xf numFmtId="0" fontId="8" fillId="2" borderId="0" xfId="0" applyFont="1" applyFill="1" applyAlignment="1" applyProtection="1">
      <alignment horizontal="justify" vertical="top"/>
    </xf>
    <xf numFmtId="0" fontId="4" fillId="2" borderId="0" xfId="0" applyFont="1" applyFill="1" applyAlignment="1" applyProtection="1">
      <alignment horizontal="justify" vertical="top"/>
    </xf>
    <xf numFmtId="0" fontId="20" fillId="2" borderId="9" xfId="0" applyFont="1" applyFill="1" applyBorder="1" applyAlignment="1" applyProtection="1">
      <alignment vertical="top"/>
    </xf>
    <xf numFmtId="0" fontId="20" fillId="2" borderId="0" xfId="0" applyFont="1" applyFill="1" applyBorder="1" applyAlignment="1" applyProtection="1">
      <alignment vertical="top" wrapText="1"/>
    </xf>
    <xf numFmtId="0" fontId="9" fillId="2" borderId="3" xfId="0" applyFont="1" applyFill="1" applyBorder="1" applyAlignment="1" applyProtection="1">
      <alignment vertical="top"/>
    </xf>
    <xf numFmtId="0" fontId="9" fillId="2" borderId="4" xfId="0" applyFont="1" applyFill="1" applyBorder="1" applyAlignment="1" applyProtection="1">
      <alignment vertical="top"/>
    </xf>
    <xf numFmtId="0" fontId="36" fillId="0" borderId="0" xfId="0" applyFont="1" applyAlignment="1">
      <alignment horizontal="left"/>
    </xf>
    <xf numFmtId="0" fontId="13" fillId="2" borderId="0" xfId="0" applyFont="1" applyFill="1" applyAlignment="1" applyProtection="1">
      <alignment horizontal="justify" vertical="top" wrapText="1"/>
    </xf>
    <xf numFmtId="0" fontId="8" fillId="2" borderId="3" xfId="0" applyFont="1" applyFill="1" applyBorder="1" applyAlignment="1" applyProtection="1">
      <alignment horizontal="center" vertical="center"/>
    </xf>
    <xf numFmtId="0" fontId="8" fillId="2" borderId="4" xfId="0" applyFont="1" applyFill="1" applyBorder="1" applyAlignment="1" applyProtection="1">
      <alignment horizontal="center" vertical="center"/>
    </xf>
    <xf numFmtId="0" fontId="8" fillId="2" borderId="7" xfId="0" applyFont="1" applyFill="1" applyBorder="1" applyAlignment="1" applyProtection="1">
      <alignment horizontal="center" vertical="center"/>
    </xf>
    <xf numFmtId="0" fontId="15" fillId="2" borderId="3" xfId="0" applyFont="1" applyFill="1" applyBorder="1" applyAlignment="1" applyProtection="1">
      <alignment vertical="top"/>
    </xf>
    <xf numFmtId="0" fontId="15" fillId="2" borderId="4" xfId="0" applyFont="1" applyFill="1" applyBorder="1" applyAlignment="1" applyProtection="1">
      <alignment vertical="top"/>
    </xf>
    <xf numFmtId="0" fontId="15" fillId="2" borderId="7" xfId="0" applyFont="1" applyFill="1" applyBorder="1" applyAlignment="1" applyProtection="1">
      <alignment vertical="top"/>
    </xf>
    <xf numFmtId="0" fontId="0" fillId="2" borderId="4" xfId="0" applyFill="1" applyBorder="1" applyAlignment="1" applyProtection="1">
      <alignment vertical="top"/>
    </xf>
    <xf numFmtId="0" fontId="0" fillId="2" borderId="7" xfId="0" applyFill="1" applyBorder="1" applyAlignment="1" applyProtection="1">
      <alignment vertical="top"/>
    </xf>
    <xf numFmtId="0" fontId="4" fillId="2" borderId="3" xfId="0" applyFont="1" applyFill="1" applyBorder="1" applyAlignment="1" applyProtection="1">
      <alignment horizontal="right" vertical="top" wrapText="1"/>
    </xf>
    <xf numFmtId="0" fontId="4" fillId="2" borderId="4" xfId="0" applyFont="1" applyFill="1" applyBorder="1" applyAlignment="1" applyProtection="1">
      <alignment horizontal="right" vertical="top" wrapText="1"/>
    </xf>
    <xf numFmtId="0" fontId="4" fillId="2" borderId="7" xfId="0" applyFont="1" applyFill="1" applyBorder="1" applyAlignment="1" applyProtection="1">
      <alignment horizontal="right" vertical="top" wrapText="1"/>
    </xf>
    <xf numFmtId="0" fontId="9" fillId="2" borderId="29" xfId="0" applyFont="1" applyFill="1" applyBorder="1" applyAlignment="1" applyProtection="1">
      <alignment horizontal="center" vertical="center" wrapText="1"/>
    </xf>
    <xf numFmtId="0" fontId="9" fillId="2" borderId="15" xfId="0" applyFont="1" applyFill="1" applyBorder="1" applyAlignment="1" applyProtection="1">
      <alignment horizontal="center" vertical="center" wrapText="1"/>
    </xf>
    <xf numFmtId="0" fontId="9" fillId="2" borderId="28" xfId="0" applyFont="1" applyFill="1" applyBorder="1" applyAlignment="1" applyProtection="1">
      <alignment horizontal="center" vertical="center" wrapText="1"/>
    </xf>
    <xf numFmtId="0" fontId="12" fillId="2" borderId="16" xfId="0" applyFont="1" applyFill="1" applyBorder="1" applyAlignment="1" applyProtection="1">
      <alignment horizontal="center" vertical="center" wrapText="1"/>
    </xf>
    <xf numFmtId="0" fontId="12" fillId="2" borderId="9" xfId="0" applyFont="1" applyFill="1" applyBorder="1" applyAlignment="1" applyProtection="1">
      <alignment horizontal="center" vertical="center" wrapText="1"/>
    </xf>
    <xf numFmtId="0" fontId="12" fillId="2" borderId="10" xfId="0" applyFont="1" applyFill="1" applyBorder="1" applyAlignment="1" applyProtection="1">
      <alignment horizontal="center" vertical="center" wrapText="1"/>
    </xf>
    <xf numFmtId="0" fontId="25" fillId="2" borderId="3" xfId="0" applyFont="1" applyFill="1" applyBorder="1" applyAlignment="1" applyProtection="1">
      <alignment vertical="top"/>
      <protection locked="0"/>
    </xf>
    <xf numFmtId="0" fontId="25" fillId="2" borderId="4" xfId="0" applyFont="1" applyFill="1" applyBorder="1" applyAlignment="1" applyProtection="1">
      <alignment vertical="top"/>
      <protection locked="0"/>
    </xf>
    <xf numFmtId="0" fontId="0" fillId="2" borderId="4" xfId="0" applyFill="1" applyBorder="1" applyAlignment="1" applyProtection="1">
      <alignment vertical="top" wrapText="1"/>
    </xf>
    <xf numFmtId="0" fontId="0" fillId="2" borderId="7" xfId="0" applyFill="1" applyBorder="1" applyAlignment="1" applyProtection="1">
      <alignment vertical="top" wrapText="1"/>
    </xf>
    <xf numFmtId="0" fontId="8" fillId="2" borderId="1" xfId="0" applyFont="1" applyFill="1" applyBorder="1" applyAlignment="1" applyProtection="1">
      <alignment vertical="top" wrapText="1"/>
    </xf>
    <xf numFmtId="0" fontId="0" fillId="2" borderId="1" xfId="0" applyFill="1" applyBorder="1" applyAlignment="1" applyProtection="1">
      <alignment vertical="top" wrapText="1"/>
    </xf>
    <xf numFmtId="0" fontId="0" fillId="2" borderId="15" xfId="0" applyFill="1" applyBorder="1" applyAlignment="1" applyProtection="1"/>
    <xf numFmtId="0" fontId="0" fillId="2" borderId="28" xfId="0" applyFill="1" applyBorder="1" applyAlignment="1" applyProtection="1"/>
    <xf numFmtId="0" fontId="0" fillId="2" borderId="16" xfId="0" applyFill="1" applyBorder="1" applyAlignment="1" applyProtection="1"/>
    <xf numFmtId="0" fontId="0" fillId="2" borderId="9" xfId="0" applyFill="1" applyBorder="1" applyAlignment="1" applyProtection="1"/>
    <xf numFmtId="0" fontId="0" fillId="2" borderId="10" xfId="0" applyFill="1" applyBorder="1" applyAlignment="1" applyProtection="1"/>
    <xf numFmtId="0" fontId="8" fillId="2" borderId="0" xfId="0" applyFont="1" applyFill="1" applyAlignment="1" applyProtection="1">
      <alignment vertical="top" wrapText="1"/>
      <protection locked="0"/>
    </xf>
    <xf numFmtId="0" fontId="9" fillId="2" borderId="3" xfId="0" applyFont="1" applyFill="1" applyBorder="1" applyAlignment="1" applyProtection="1">
      <alignment vertical="center" wrapText="1"/>
    </xf>
    <xf numFmtId="0" fontId="9" fillId="2" borderId="4" xfId="0" applyFont="1" applyFill="1" applyBorder="1" applyAlignment="1" applyProtection="1">
      <alignment vertical="center" wrapText="1"/>
    </xf>
    <xf numFmtId="0" fontId="8" fillId="2" borderId="31" xfId="0" applyFont="1" applyFill="1" applyBorder="1" applyAlignment="1" applyProtection="1">
      <alignment vertical="center" wrapText="1"/>
    </xf>
    <xf numFmtId="0" fontId="8" fillId="2" borderId="11" xfId="0" applyFont="1" applyFill="1" applyBorder="1" applyAlignment="1" applyProtection="1">
      <alignment vertical="center" wrapText="1"/>
    </xf>
    <xf numFmtId="0" fontId="8" fillId="2" borderId="30" xfId="0" applyFont="1" applyFill="1" applyBorder="1" applyAlignment="1" applyProtection="1">
      <alignment vertical="center" wrapText="1"/>
    </xf>
    <xf numFmtId="0" fontId="8" fillId="2" borderId="12" xfId="0" applyFont="1" applyFill="1" applyBorder="1" applyAlignment="1" applyProtection="1">
      <alignment vertical="center" wrapText="1"/>
    </xf>
    <xf numFmtId="0" fontId="9" fillId="2" borderId="0" xfId="0" applyFont="1" applyFill="1" applyAlignment="1" applyProtection="1">
      <alignment vertical="top"/>
    </xf>
    <xf numFmtId="0" fontId="8" fillId="2" borderId="30" xfId="0" applyFont="1" applyFill="1" applyBorder="1" applyAlignment="1" applyProtection="1">
      <alignment vertical="center" wrapText="1"/>
      <protection locked="0"/>
    </xf>
    <xf numFmtId="0" fontId="8" fillId="2" borderId="12" xfId="0" applyFont="1" applyFill="1" applyBorder="1" applyAlignment="1" applyProtection="1">
      <alignment vertical="center" wrapText="1"/>
      <protection locked="0"/>
    </xf>
    <xf numFmtId="0" fontId="8" fillId="2" borderId="13" xfId="0" applyFont="1" applyFill="1" applyBorder="1" applyAlignment="1" applyProtection="1">
      <alignment vertical="center" wrapText="1"/>
    </xf>
    <xf numFmtId="0" fontId="8" fillId="2" borderId="14" xfId="0" applyFont="1" applyFill="1" applyBorder="1" applyAlignment="1" applyProtection="1">
      <alignment vertical="center" wrapText="1"/>
    </xf>
    <xf numFmtId="0" fontId="8" fillId="2" borderId="0" xfId="0" applyFont="1" applyFill="1" applyAlignment="1" applyProtection="1">
      <alignment horizontal="justify" vertical="top" wrapText="1"/>
    </xf>
    <xf numFmtId="0" fontId="13" fillId="2" borderId="0" xfId="0" applyFont="1" applyFill="1" applyAlignment="1" applyProtection="1">
      <alignment vertical="top" wrapText="1"/>
    </xf>
    <xf numFmtId="0" fontId="9" fillId="2" borderId="3" xfId="0" applyFont="1" applyFill="1" applyBorder="1" applyAlignment="1" applyProtection="1">
      <alignment horizontal="left" vertical="top"/>
      <protection locked="0"/>
    </xf>
    <xf numFmtId="0" fontId="9" fillId="2" borderId="4" xfId="0" applyFont="1" applyFill="1" applyBorder="1" applyAlignment="1" applyProtection="1">
      <alignment horizontal="left" vertical="top"/>
      <protection locked="0"/>
    </xf>
    <xf numFmtId="0" fontId="9" fillId="2" borderId="7" xfId="0" applyFont="1" applyFill="1" applyBorder="1" applyAlignment="1" applyProtection="1">
      <alignment horizontal="left" vertical="top"/>
      <protection locked="0"/>
    </xf>
    <xf numFmtId="0" fontId="2" fillId="2" borderId="29" xfId="0" applyFont="1" applyFill="1" applyBorder="1" applyAlignment="1" applyProtection="1">
      <alignment vertical="top" wrapText="1"/>
      <protection locked="0"/>
    </xf>
    <xf numFmtId="0" fontId="2" fillId="2" borderId="15" xfId="0" applyFont="1" applyFill="1" applyBorder="1" applyAlignment="1" applyProtection="1">
      <alignment vertical="top" wrapText="1"/>
      <protection locked="0"/>
    </xf>
    <xf numFmtId="0" fontId="2" fillId="2" borderId="28" xfId="0" applyFont="1" applyFill="1" applyBorder="1" applyAlignment="1" applyProtection="1">
      <alignment vertical="top" wrapText="1"/>
      <protection locked="0"/>
    </xf>
    <xf numFmtId="0" fontId="2" fillId="2" borderId="5" xfId="0" applyFont="1" applyFill="1" applyBorder="1" applyAlignment="1" applyProtection="1">
      <alignment vertical="top" wrapText="1"/>
      <protection locked="0"/>
    </xf>
    <xf numFmtId="0" fontId="2" fillId="2" borderId="0" xfId="0" applyFont="1" applyFill="1" applyBorder="1" applyAlignment="1" applyProtection="1">
      <alignment vertical="top" wrapText="1"/>
      <protection locked="0"/>
    </xf>
    <xf numFmtId="0" fontId="2" fillId="2" borderId="21" xfId="0" applyFont="1" applyFill="1" applyBorder="1" applyAlignment="1" applyProtection="1">
      <alignment vertical="top" wrapText="1"/>
      <protection locked="0"/>
    </xf>
    <xf numFmtId="0" fontId="2" fillId="2" borderId="16" xfId="0" applyFont="1" applyFill="1" applyBorder="1" applyAlignment="1" applyProtection="1">
      <alignment vertical="top" wrapText="1"/>
      <protection locked="0"/>
    </xf>
    <xf numFmtId="0" fontId="2" fillId="2" borderId="9" xfId="0" applyFont="1" applyFill="1" applyBorder="1" applyAlignment="1" applyProtection="1">
      <alignment vertical="top" wrapText="1"/>
      <protection locked="0"/>
    </xf>
    <xf numFmtId="0" fontId="2" fillId="2" borderId="10" xfId="0" applyFont="1" applyFill="1" applyBorder="1" applyAlignment="1" applyProtection="1">
      <alignment vertical="top" wrapText="1"/>
      <protection locked="0"/>
    </xf>
    <xf numFmtId="0" fontId="8" fillId="2" borderId="4" xfId="0" applyFont="1" applyFill="1" applyBorder="1" applyAlignment="1" applyProtection="1">
      <alignment vertical="top" wrapText="1"/>
      <protection locked="0"/>
    </xf>
    <xf numFmtId="0" fontId="8" fillId="2" borderId="7" xfId="0" applyFont="1" applyFill="1" applyBorder="1" applyAlignment="1" applyProtection="1">
      <alignment vertical="top" wrapText="1"/>
      <protection locked="0"/>
    </xf>
    <xf numFmtId="0" fontId="8" fillId="2" borderId="0" xfId="0" applyFont="1" applyFill="1" applyBorder="1" applyAlignment="1" applyProtection="1">
      <alignment horizontal="justify" vertical="top" wrapText="1"/>
      <protection locked="0"/>
    </xf>
    <xf numFmtId="0" fontId="8" fillId="2" borderId="0" xfId="0" applyFont="1" applyFill="1" applyAlignment="1" applyProtection="1">
      <alignment vertical="top" wrapText="1"/>
    </xf>
    <xf numFmtId="0" fontId="8" fillId="2" borderId="0" xfId="0" applyFont="1" applyFill="1" applyAlignment="1" applyProtection="1">
      <alignment vertical="top"/>
      <protection locked="0"/>
    </xf>
    <xf numFmtId="0" fontId="8" fillId="2" borderId="3" xfId="0" applyFont="1" applyFill="1" applyBorder="1" applyAlignment="1" applyProtection="1">
      <alignment horizontal="justify" vertical="top"/>
    </xf>
    <xf numFmtId="0" fontId="8" fillId="2" borderId="4" xfId="0" applyFont="1" applyFill="1" applyBorder="1" applyAlignment="1" applyProtection="1">
      <alignment horizontal="justify" vertical="top"/>
    </xf>
    <xf numFmtId="0" fontId="8" fillId="2" borderId="7" xfId="0" applyFont="1" applyFill="1" applyBorder="1" applyAlignment="1" applyProtection="1">
      <alignment horizontal="justify" vertical="top"/>
    </xf>
    <xf numFmtId="0" fontId="3" fillId="2" borderId="0" xfId="0" applyFont="1" applyFill="1" applyAlignment="1" applyProtection="1">
      <alignment horizontal="justify" vertical="top"/>
    </xf>
    <xf numFmtId="0" fontId="0" fillId="0" borderId="9" xfId="0" applyBorder="1"/>
    <xf numFmtId="0" fontId="0" fillId="0" borderId="10" xfId="0" applyBorder="1"/>
    <xf numFmtId="0" fontId="9" fillId="2" borderId="7" xfId="0" applyFont="1" applyFill="1" applyBorder="1" applyAlignment="1" applyProtection="1">
      <alignment horizontal="right" vertical="top"/>
    </xf>
    <xf numFmtId="0" fontId="8" fillId="2" borderId="1" xfId="0" applyFont="1" applyFill="1" applyBorder="1" applyAlignment="1" applyProtection="1">
      <alignment wrapText="1"/>
      <protection locked="0"/>
    </xf>
    <xf numFmtId="0" fontId="0" fillId="2" borderId="1" xfId="0" applyFill="1" applyBorder="1" applyAlignment="1" applyProtection="1">
      <alignment wrapText="1"/>
      <protection locked="0"/>
    </xf>
    <xf numFmtId="0" fontId="0" fillId="2" borderId="4" xfId="0" applyFill="1" applyBorder="1" applyAlignment="1" applyProtection="1">
      <alignment vertical="top" wrapText="1"/>
      <protection locked="0"/>
    </xf>
    <xf numFmtId="0" fontId="0" fillId="2" borderId="7" xfId="0" applyFill="1" applyBorder="1" applyAlignment="1" applyProtection="1">
      <alignment vertical="top" wrapText="1"/>
      <protection locked="0"/>
    </xf>
    <xf numFmtId="0" fontId="9" fillId="2" borderId="16" xfId="0" applyFont="1" applyFill="1" applyBorder="1" applyAlignment="1" applyProtection="1">
      <alignment horizontal="center" vertical="center" wrapText="1"/>
    </xf>
    <xf numFmtId="0" fontId="9" fillId="2" borderId="9" xfId="0" applyFont="1" applyFill="1" applyBorder="1" applyAlignment="1" applyProtection="1">
      <alignment horizontal="center" vertical="center" wrapText="1"/>
    </xf>
    <xf numFmtId="0" fontId="9" fillId="2" borderId="10" xfId="0" applyFont="1" applyFill="1" applyBorder="1" applyAlignment="1" applyProtection="1">
      <alignment horizontal="center" vertical="center" wrapText="1"/>
    </xf>
    <xf numFmtId="0" fontId="9" fillId="2" borderId="3" xfId="0" applyFont="1" applyFill="1" applyBorder="1" applyAlignment="1" applyProtection="1">
      <alignment horizontal="right" vertical="top" wrapText="1"/>
    </xf>
    <xf numFmtId="0" fontId="9" fillId="2" borderId="4" xfId="0" applyFont="1" applyFill="1" applyBorder="1" applyAlignment="1" applyProtection="1">
      <alignment horizontal="right" vertical="top" wrapText="1"/>
    </xf>
    <xf numFmtId="0" fontId="16" fillId="2" borderId="3" xfId="0" applyFont="1" applyFill="1" applyBorder="1" applyAlignment="1" applyProtection="1">
      <alignment horizontal="left" vertical="top" indent="1"/>
      <protection locked="0"/>
    </xf>
    <xf numFmtId="0" fontId="16" fillId="2" borderId="4" xfId="0" applyFont="1" applyFill="1" applyBorder="1" applyAlignment="1" applyProtection="1">
      <alignment horizontal="left" vertical="top" indent="1"/>
      <protection locked="0"/>
    </xf>
    <xf numFmtId="0" fontId="16" fillId="2" borderId="7" xfId="0" applyFont="1" applyFill="1" applyBorder="1" applyAlignment="1" applyProtection="1">
      <alignment horizontal="left" vertical="top" indent="1"/>
      <protection locked="0"/>
    </xf>
    <xf numFmtId="0" fontId="35" fillId="0" borderId="16" xfId="0" applyFont="1" applyFill="1" applyBorder="1" applyAlignment="1">
      <alignment horizontal="center" vertical="top" wrapText="1"/>
    </xf>
    <xf numFmtId="0" fontId="35" fillId="0" borderId="9" xfId="0" applyFont="1" applyFill="1" applyBorder="1" applyAlignment="1">
      <alignment horizontal="center" vertical="top" wrapText="1"/>
    </xf>
    <xf numFmtId="0" fontId="35" fillId="0" borderId="10" xfId="0" applyFont="1" applyFill="1" applyBorder="1" applyAlignment="1">
      <alignment horizontal="center" vertical="top" wrapText="1"/>
    </xf>
    <xf numFmtId="0" fontId="43" fillId="2" borderId="29" xfId="0" applyFont="1" applyFill="1" applyBorder="1" applyAlignment="1" applyProtection="1">
      <alignment horizontal="center" vertical="center"/>
    </xf>
    <xf numFmtId="0" fontId="43" fillId="2" borderId="15" xfId="0" applyFont="1" applyFill="1" applyBorder="1" applyAlignment="1" applyProtection="1">
      <alignment horizontal="center" vertical="center"/>
    </xf>
    <xf numFmtId="0" fontId="43" fillId="2" borderId="28" xfId="0" applyFont="1" applyFill="1" applyBorder="1" applyAlignment="1" applyProtection="1">
      <alignment horizontal="center" vertical="center"/>
    </xf>
    <xf numFmtId="0" fontId="23" fillId="2" borderId="0" xfId="0" applyFont="1" applyFill="1" applyAlignment="1" applyProtection="1">
      <alignment horizontal="justify" vertical="top" wrapText="1"/>
    </xf>
    <xf numFmtId="0" fontId="9" fillId="2" borderId="0" xfId="0" applyFont="1" applyFill="1" applyBorder="1" applyAlignment="1" applyProtection="1">
      <alignment vertical="top"/>
    </xf>
    <xf numFmtId="0" fontId="9" fillId="2" borderId="3" xfId="0" applyFont="1" applyFill="1" applyBorder="1" applyAlignment="1" applyProtection="1">
      <alignment horizontal="justify" vertical="top"/>
      <protection locked="0"/>
    </xf>
    <xf numFmtId="0" fontId="9" fillId="2" borderId="4" xfId="0" applyFont="1" applyFill="1" applyBorder="1" applyAlignment="1" applyProtection="1">
      <alignment horizontal="justify" vertical="top"/>
      <protection locked="0"/>
    </xf>
    <xf numFmtId="0" fontId="9" fillId="2" borderId="7" xfId="0" applyFont="1" applyFill="1" applyBorder="1" applyAlignment="1" applyProtection="1">
      <alignment horizontal="justify" vertical="top"/>
      <protection locked="0"/>
    </xf>
    <xf numFmtId="0" fontId="13" fillId="2" borderId="0" xfId="0" applyFont="1" applyFill="1" applyAlignment="1" applyProtection="1">
      <alignment horizontal="justify" vertical="top"/>
    </xf>
    <xf numFmtId="0" fontId="13" fillId="2" borderId="1" xfId="0" applyFont="1" applyFill="1" applyBorder="1" applyAlignment="1" applyProtection="1">
      <alignment vertical="center" wrapText="1"/>
    </xf>
    <xf numFmtId="0" fontId="9" fillId="2" borderId="4" xfId="0" applyFont="1" applyFill="1" applyBorder="1" applyAlignment="1" applyProtection="1">
      <alignment horizontal="left" vertical="center" wrapText="1"/>
    </xf>
    <xf numFmtId="0" fontId="9" fillId="2" borderId="7" xfId="0" applyFont="1" applyFill="1" applyBorder="1" applyAlignment="1" applyProtection="1">
      <alignment horizontal="left" vertical="center" wrapText="1"/>
    </xf>
    <xf numFmtId="0" fontId="20" fillId="2" borderId="0" xfId="0" applyFont="1" applyFill="1" applyBorder="1" applyAlignment="1" applyProtection="1">
      <alignment horizontal="left" vertical="top" wrapText="1"/>
    </xf>
    <xf numFmtId="0" fontId="23" fillId="0" borderId="3" xfId="0" applyFont="1" applyBorder="1" applyAlignment="1">
      <alignment horizontal="justify" vertical="center" wrapText="1"/>
    </xf>
    <xf numFmtId="0" fontId="23" fillId="0" borderId="4" xfId="0" applyFont="1" applyBorder="1" applyAlignment="1">
      <alignment horizontal="justify" vertical="center" wrapText="1"/>
    </xf>
    <xf numFmtId="0" fontId="23" fillId="0" borderId="7" xfId="0" applyFont="1" applyBorder="1" applyAlignment="1">
      <alignment horizontal="justify" vertical="center" wrapText="1"/>
    </xf>
    <xf numFmtId="2" fontId="23" fillId="0" borderId="3" xfId="0" applyNumberFormat="1" applyFont="1" applyBorder="1" applyAlignment="1" applyProtection="1">
      <alignment horizontal="right" vertical="center" wrapText="1"/>
    </xf>
    <xf numFmtId="2" fontId="23" fillId="0" borderId="7" xfId="0" applyNumberFormat="1" applyFont="1" applyBorder="1" applyAlignment="1" applyProtection="1">
      <alignment horizontal="right" vertical="center" wrapText="1"/>
    </xf>
    <xf numFmtId="0" fontId="30" fillId="0" borderId="3" xfId="0" applyFont="1" applyBorder="1" applyAlignment="1">
      <alignment horizontal="justify" vertical="center" wrapText="1"/>
    </xf>
    <xf numFmtId="0" fontId="30" fillId="0" borderId="4" xfId="0" applyFont="1" applyBorder="1" applyAlignment="1">
      <alignment horizontal="justify" vertical="center" wrapText="1"/>
    </xf>
    <xf numFmtId="0" fontId="30" fillId="0" borderId="7" xfId="0" applyFont="1" applyBorder="1" applyAlignment="1">
      <alignment horizontal="justify" vertical="center" wrapText="1"/>
    </xf>
    <xf numFmtId="2" fontId="30" fillId="0" borderId="3" xfId="0" applyNumberFormat="1" applyFont="1" applyBorder="1" applyAlignment="1" applyProtection="1">
      <alignment horizontal="right" vertical="center" wrapText="1"/>
    </xf>
    <xf numFmtId="2" fontId="30" fillId="0" borderId="7" xfId="0" applyNumberFormat="1" applyFont="1" applyBorder="1" applyAlignment="1" applyProtection="1">
      <alignment horizontal="right" vertical="center" wrapText="1"/>
    </xf>
    <xf numFmtId="0" fontId="12" fillId="0" borderId="3" xfId="0" applyFont="1" applyBorder="1" applyAlignment="1">
      <alignment horizontal="justify" vertical="center" wrapText="1"/>
    </xf>
    <xf numFmtId="0" fontId="12" fillId="0" borderId="4" xfId="0" applyFont="1" applyBorder="1" applyAlignment="1">
      <alignment horizontal="justify" vertical="center" wrapText="1"/>
    </xf>
    <xf numFmtId="0" fontId="12" fillId="0" borderId="7" xfId="0" applyFont="1" applyBorder="1" applyAlignment="1">
      <alignment horizontal="justify" vertical="center" wrapText="1"/>
    </xf>
    <xf numFmtId="2" fontId="12" fillId="0" borderId="3" xfId="0" applyNumberFormat="1" applyFont="1" applyBorder="1" applyAlignment="1" applyProtection="1">
      <alignment horizontal="right" vertical="center" wrapText="1"/>
    </xf>
    <xf numFmtId="2" fontId="12" fillId="0" borderId="7" xfId="0" applyNumberFormat="1" applyFont="1" applyBorder="1" applyAlignment="1" applyProtection="1">
      <alignment horizontal="right" vertical="center" wrapText="1"/>
    </xf>
    <xf numFmtId="0" fontId="34" fillId="0" borderId="0" xfId="0" applyFont="1" applyAlignment="1">
      <alignment vertical="top"/>
    </xf>
    <xf numFmtId="0" fontId="23" fillId="0" borderId="3" xfId="0" applyFont="1" applyBorder="1" applyAlignment="1">
      <alignment horizontal="left" vertical="center" wrapText="1" indent="1"/>
    </xf>
    <xf numFmtId="0" fontId="23" fillId="0" borderId="4" xfId="0" applyFont="1" applyBorder="1" applyAlignment="1">
      <alignment horizontal="left" vertical="center" wrapText="1" indent="1"/>
    </xf>
    <xf numFmtId="0" fontId="23" fillId="0" borderId="7" xfId="0" applyFont="1" applyBorder="1" applyAlignment="1">
      <alignment horizontal="left" vertical="center" wrapText="1" indent="1"/>
    </xf>
    <xf numFmtId="0" fontId="23" fillId="0" borderId="1" xfId="0" applyFont="1" applyBorder="1" applyAlignment="1">
      <alignment vertical="center"/>
    </xf>
    <xf numFmtId="0" fontId="23" fillId="0" borderId="1" xfId="0" applyFont="1" applyBorder="1" applyAlignment="1" applyProtection="1">
      <alignment horizontal="left" vertical="center"/>
    </xf>
    <xf numFmtId="0" fontId="30" fillId="0" borderId="1" xfId="0" applyFont="1" applyBorder="1" applyAlignment="1">
      <alignment horizontal="center" vertical="center"/>
    </xf>
    <xf numFmtId="0" fontId="23" fillId="0" borderId="1" xfId="0" applyFont="1" applyBorder="1" applyAlignment="1" applyProtection="1">
      <alignment horizontal="center" vertical="center"/>
    </xf>
    <xf numFmtId="2" fontId="23" fillId="0" borderId="3" xfId="0" applyNumberFormat="1" applyFont="1" applyBorder="1" applyAlignment="1" applyProtection="1">
      <alignment horizontal="right" vertical="center" wrapText="1"/>
      <protection locked="0"/>
    </xf>
    <xf numFmtId="2" fontId="23" fillId="0" borderId="7" xfId="0" applyNumberFormat="1" applyFont="1" applyBorder="1" applyAlignment="1" applyProtection="1">
      <alignment horizontal="right" vertical="center" wrapText="1"/>
      <protection locked="0"/>
    </xf>
    <xf numFmtId="2" fontId="30" fillId="0" borderId="3" xfId="0" applyNumberFormat="1" applyFont="1" applyBorder="1" applyAlignment="1">
      <alignment horizontal="right" vertical="center" wrapText="1"/>
    </xf>
    <xf numFmtId="2" fontId="30" fillId="0" borderId="7" xfId="0" applyNumberFormat="1" applyFont="1" applyBorder="1" applyAlignment="1">
      <alignment horizontal="right" vertical="center" wrapText="1"/>
    </xf>
    <xf numFmtId="2" fontId="12" fillId="0" borderId="3" xfId="0" applyNumberFormat="1" applyFont="1" applyBorder="1" applyAlignment="1">
      <alignment horizontal="right" vertical="center" wrapText="1"/>
    </xf>
    <xf numFmtId="2" fontId="12" fillId="0" borderId="7" xfId="0" applyNumberFormat="1" applyFont="1" applyBorder="1" applyAlignment="1">
      <alignment horizontal="right" vertical="center" wrapText="1"/>
    </xf>
    <xf numFmtId="0" fontId="30" fillId="0" borderId="3" xfId="0" applyFont="1" applyBorder="1" applyAlignment="1">
      <alignment horizontal="center" vertical="center"/>
    </xf>
    <xf numFmtId="0" fontId="30" fillId="0" borderId="4" xfId="0" applyFont="1" applyBorder="1" applyAlignment="1">
      <alignment horizontal="center" vertical="center"/>
    </xf>
    <xf numFmtId="0" fontId="30" fillId="0" borderId="7" xfId="0" applyFont="1" applyBorder="1" applyAlignment="1">
      <alignment horizontal="center" vertical="center"/>
    </xf>
    <xf numFmtId="0" fontId="35" fillId="0" borderId="0" xfId="0" applyFont="1" applyAlignment="1">
      <alignment horizontal="center" vertical="center" wrapText="1"/>
    </xf>
    <xf numFmtId="0" fontId="23" fillId="0" borderId="1" xfId="0" applyFont="1" applyBorder="1" applyAlignment="1" applyProtection="1">
      <alignment horizontal="left" vertical="center"/>
      <protection locked="0"/>
    </xf>
    <xf numFmtId="0" fontId="23" fillId="0" borderId="1" xfId="0" applyFont="1" applyBorder="1" applyAlignment="1" applyProtection="1">
      <alignment horizontal="center" vertical="center"/>
      <protection locked="0"/>
    </xf>
    <xf numFmtId="0" fontId="23" fillId="0" borderId="1" xfId="0" applyFont="1" applyBorder="1" applyAlignment="1" applyProtection="1">
      <alignment vertical="top"/>
      <protection locked="0"/>
    </xf>
    <xf numFmtId="0" fontId="0" fillId="0" borderId="1" xfId="0" applyBorder="1" applyAlignment="1" applyProtection="1">
      <alignment vertical="top"/>
      <protection locked="0"/>
    </xf>
    <xf numFmtId="0" fontId="23" fillId="0" borderId="3" xfId="0" applyFont="1" applyBorder="1" applyAlignment="1">
      <alignment vertical="center"/>
    </xf>
    <xf numFmtId="0" fontId="23" fillId="0" borderId="4" xfId="0" applyFont="1" applyBorder="1" applyAlignment="1">
      <alignment vertical="center"/>
    </xf>
    <xf numFmtId="0" fontId="23" fillId="0" borderId="7" xfId="0" applyFont="1" applyBorder="1" applyAlignment="1">
      <alignment vertical="center"/>
    </xf>
    <xf numFmtId="0" fontId="23" fillId="0" borderId="3" xfId="0" applyFont="1" applyBorder="1" applyAlignment="1" applyProtection="1">
      <alignment horizontal="center" vertical="center"/>
      <protection locked="0"/>
    </xf>
    <xf numFmtId="0" fontId="23" fillId="0" borderId="7" xfId="0" applyFont="1" applyBorder="1" applyAlignment="1" applyProtection="1">
      <alignment horizontal="center" vertical="center"/>
      <protection locked="0"/>
    </xf>
    <xf numFmtId="0" fontId="23" fillId="0" borderId="29" xfId="0" applyFont="1" applyBorder="1" applyAlignment="1" applyProtection="1">
      <alignment vertical="top"/>
      <protection locked="0"/>
    </xf>
    <xf numFmtId="0" fontId="0" fillId="0" borderId="15" xfId="0" applyBorder="1" applyAlignment="1" applyProtection="1">
      <alignment vertical="top"/>
      <protection locked="0"/>
    </xf>
    <xf numFmtId="0" fontId="0" fillId="0" borderId="28" xfId="0" applyBorder="1" applyAlignment="1" applyProtection="1">
      <alignment vertical="top"/>
      <protection locked="0"/>
    </xf>
    <xf numFmtId="0" fontId="0" fillId="0" borderId="16" xfId="0" applyBorder="1" applyAlignment="1" applyProtection="1">
      <alignment vertical="top"/>
      <protection locked="0"/>
    </xf>
    <xf numFmtId="0" fontId="0" fillId="0" borderId="9" xfId="0" applyBorder="1" applyAlignment="1" applyProtection="1">
      <alignment vertical="top"/>
      <protection locked="0"/>
    </xf>
    <xf numFmtId="0" fontId="0" fillId="0" borderId="10" xfId="0" applyBorder="1" applyAlignment="1" applyProtection="1">
      <alignment vertical="top"/>
      <protection locked="0"/>
    </xf>
    <xf numFmtId="0" fontId="23" fillId="0" borderId="3" xfId="0" applyFont="1" applyBorder="1" applyAlignment="1" applyProtection="1">
      <alignment vertical="top"/>
      <protection locked="0"/>
    </xf>
    <xf numFmtId="0" fontId="23" fillId="0" borderId="4" xfId="0" applyFont="1" applyBorder="1" applyAlignment="1" applyProtection="1">
      <alignment vertical="top"/>
      <protection locked="0"/>
    </xf>
    <xf numFmtId="0" fontId="23" fillId="0" borderId="7" xfId="0" applyFont="1" applyBorder="1" applyAlignment="1" applyProtection="1">
      <alignment vertical="top"/>
      <protection locked="0"/>
    </xf>
    <xf numFmtId="0" fontId="0" fillId="0" borderId="4" xfId="0" applyBorder="1" applyAlignment="1" applyProtection="1">
      <alignment vertical="top"/>
      <protection locked="0"/>
    </xf>
    <xf numFmtId="0" fontId="0" fillId="0" borderId="7" xfId="0" applyBorder="1" applyAlignment="1" applyProtection="1">
      <alignment vertical="top"/>
      <protection locked="0"/>
    </xf>
    <xf numFmtId="0" fontId="0" fillId="0" borderId="29" xfId="0" applyBorder="1" applyAlignment="1" applyProtection="1">
      <alignment vertical="top"/>
      <protection locked="0"/>
    </xf>
    <xf numFmtId="0" fontId="34" fillId="0" borderId="9" xfId="0" applyFont="1" applyBorder="1" applyAlignment="1">
      <alignment vertical="top"/>
    </xf>
    <xf numFmtId="0" fontId="23" fillId="0" borderId="3" xfId="0" applyFont="1" applyBorder="1" applyAlignment="1" applyProtection="1">
      <alignment horizontal="left" vertical="center"/>
      <protection locked="0"/>
    </xf>
    <xf numFmtId="0" fontId="23" fillId="0" borderId="4" xfId="0" applyFont="1" applyBorder="1" applyAlignment="1" applyProtection="1">
      <alignment horizontal="left" vertical="center"/>
      <protection locked="0"/>
    </xf>
    <xf numFmtId="0" fontId="23" fillId="0" borderId="7" xfId="0" applyFont="1" applyBorder="1" applyAlignment="1" applyProtection="1">
      <alignment horizontal="left" vertical="center"/>
      <protection locked="0"/>
    </xf>
    <xf numFmtId="0" fontId="35" fillId="0" borderId="0" xfId="0" applyFont="1" applyAlignment="1">
      <alignment horizontal="center" vertical="top" wrapText="1"/>
    </xf>
    <xf numFmtId="0" fontId="12" fillId="0" borderId="0" xfId="0" applyFont="1" applyAlignment="1">
      <alignment vertical="top" wrapText="1"/>
    </xf>
    <xf numFmtId="0" fontId="23" fillId="0" borderId="3" xfId="0" applyFont="1" applyBorder="1" applyAlignment="1" applyProtection="1">
      <alignment vertical="top" wrapText="1"/>
      <protection locked="0"/>
    </xf>
    <xf numFmtId="0" fontId="0" fillId="0" borderId="4" xfId="0" applyBorder="1" applyAlignment="1" applyProtection="1">
      <alignment vertical="top" wrapText="1"/>
      <protection locked="0"/>
    </xf>
    <xf numFmtId="0" fontId="0" fillId="0" borderId="7" xfId="0" applyBorder="1" applyAlignment="1" applyProtection="1">
      <alignment vertical="top" wrapText="1"/>
      <protection locked="0"/>
    </xf>
    <xf numFmtId="0" fontId="0" fillId="0" borderId="3" xfId="0" applyBorder="1" applyAlignment="1" applyProtection="1">
      <alignment vertical="top" wrapText="1"/>
      <protection locked="0"/>
    </xf>
    <xf numFmtId="0" fontId="36" fillId="0" borderId="0" xfId="0" applyFont="1" applyAlignment="1">
      <alignment horizontal="center" vertical="top"/>
    </xf>
    <xf numFmtId="0" fontId="18" fillId="0" borderId="3" xfId="0" applyFont="1" applyBorder="1" applyAlignment="1">
      <alignment horizontal="center" vertical="center"/>
    </xf>
    <xf numFmtId="0" fontId="18" fillId="0" borderId="4" xfId="0" applyFont="1" applyBorder="1" applyAlignment="1">
      <alignment horizontal="center" vertical="center"/>
    </xf>
    <xf numFmtId="0" fontId="31" fillId="0" borderId="0" xfId="0" applyFont="1" applyAlignment="1">
      <alignment horizontal="center" vertical="center" wrapText="1"/>
    </xf>
    <xf numFmtId="0" fontId="18" fillId="0" borderId="3" xfId="0" applyFont="1" applyBorder="1" applyAlignment="1" applyProtection="1">
      <alignment horizontal="left" vertical="center"/>
      <protection locked="0"/>
    </xf>
    <xf numFmtId="0" fontId="18" fillId="0" borderId="4" xfId="0" applyFont="1" applyBorder="1" applyAlignment="1" applyProtection="1">
      <alignment horizontal="left" vertical="center"/>
      <protection locked="0"/>
    </xf>
    <xf numFmtId="0" fontId="0" fillId="0" borderId="3" xfId="0" applyBorder="1" applyProtection="1">
      <protection locked="0"/>
    </xf>
    <xf numFmtId="0" fontId="0" fillId="0" borderId="7" xfId="0" applyBorder="1" applyProtection="1">
      <protection locked="0"/>
    </xf>
    <xf numFmtId="2" fontId="0" fillId="0" borderId="3" xfId="0" applyNumberFormat="1" applyBorder="1" applyAlignment="1" applyProtection="1">
      <alignment horizontal="right"/>
      <protection locked="0"/>
    </xf>
    <xf numFmtId="2" fontId="0" fillId="0" borderId="7" xfId="0" applyNumberFormat="1" applyBorder="1" applyAlignment="1" applyProtection="1">
      <alignment horizontal="right"/>
      <protection locked="0"/>
    </xf>
    <xf numFmtId="0" fontId="0" fillId="0" borderId="4" xfId="0" applyBorder="1" applyProtection="1">
      <protection locked="0"/>
    </xf>
    <xf numFmtId="0" fontId="18" fillId="0" borderId="7" xfId="0" applyFont="1" applyBorder="1" applyAlignment="1">
      <alignment horizontal="center" vertical="center"/>
    </xf>
    <xf numFmtId="0" fontId="18" fillId="0" borderId="7" xfId="0" applyFont="1" applyBorder="1" applyAlignment="1" applyProtection="1">
      <alignment horizontal="left" vertical="center"/>
      <protection locked="0"/>
    </xf>
    <xf numFmtId="0" fontId="12" fillId="0" borderId="1" xfId="0" applyFont="1" applyBorder="1" applyAlignment="1">
      <alignment horizontal="center" vertical="center" wrapText="1"/>
    </xf>
    <xf numFmtId="0" fontId="12" fillId="0" borderId="0" xfId="0" applyFont="1" applyAlignment="1">
      <alignment horizontal="center" vertical="center"/>
    </xf>
    <xf numFmtId="0" fontId="35" fillId="0" borderId="3" xfId="0" applyFont="1" applyBorder="1" applyAlignment="1">
      <alignment horizontal="center" vertical="center"/>
    </xf>
    <xf numFmtId="0" fontId="35" fillId="0" borderId="4" xfId="0" applyFont="1" applyBorder="1" applyAlignment="1">
      <alignment horizontal="center" vertical="center"/>
    </xf>
    <xf numFmtId="0" fontId="35" fillId="0" borderId="7" xfId="0" applyFont="1" applyBorder="1" applyAlignment="1">
      <alignment horizontal="center" vertical="center"/>
    </xf>
    <xf numFmtId="0" fontId="40" fillId="2" borderId="1" xfId="0" applyFont="1" applyFill="1" applyBorder="1" applyAlignment="1" applyProtection="1">
      <alignment vertical="center" wrapText="1"/>
    </xf>
    <xf numFmtId="0" fontId="39" fillId="0" borderId="1" xfId="0" applyFont="1" applyBorder="1" applyAlignment="1">
      <alignment horizontal="center" vertical="center" wrapText="1"/>
    </xf>
    <xf numFmtId="0" fontId="40" fillId="2" borderId="3" xfId="0" applyFont="1" applyFill="1" applyBorder="1" applyAlignment="1" applyProtection="1">
      <alignment horizontal="right" vertical="center" wrapText="1"/>
    </xf>
    <xf numFmtId="0" fontId="40" fillId="2" borderId="4" xfId="0" applyFont="1" applyFill="1" applyBorder="1" applyAlignment="1" applyProtection="1">
      <alignment horizontal="right" vertical="center" wrapText="1"/>
    </xf>
    <xf numFmtId="0" fontId="40" fillId="2" borderId="7" xfId="0" applyFont="1" applyFill="1" applyBorder="1" applyAlignment="1" applyProtection="1">
      <alignment horizontal="right" vertical="center" wrapText="1"/>
    </xf>
    <xf numFmtId="0" fontId="40" fillId="2" borderId="3" xfId="0" applyFont="1" applyFill="1" applyBorder="1" applyAlignment="1" applyProtection="1">
      <alignment vertical="center" wrapText="1"/>
    </xf>
    <xf numFmtId="0" fontId="40" fillId="2" borderId="4" xfId="0" applyFont="1" applyFill="1" applyBorder="1" applyAlignment="1" applyProtection="1">
      <alignment vertical="center" wrapText="1"/>
    </xf>
    <xf numFmtId="0" fontId="40" fillId="2" borderId="7" xfId="0" applyFont="1" applyFill="1" applyBorder="1" applyAlignment="1" applyProtection="1">
      <alignment vertical="center" wrapText="1"/>
    </xf>
    <xf numFmtId="0" fontId="37" fillId="0" borderId="3" xfId="0" applyFont="1" applyBorder="1" applyProtection="1">
      <protection locked="0"/>
    </xf>
    <xf numFmtId="0" fontId="37" fillId="0" borderId="7" xfId="0" applyFont="1" applyBorder="1" applyProtection="1">
      <protection locked="0"/>
    </xf>
    <xf numFmtId="0" fontId="12" fillId="3" borderId="29" xfId="0" applyFont="1" applyFill="1" applyBorder="1" applyAlignment="1">
      <alignment horizontal="center" vertical="center"/>
    </xf>
    <xf numFmtId="0" fontId="12" fillId="3" borderId="28" xfId="0" applyFont="1" applyFill="1" applyBorder="1" applyAlignment="1">
      <alignment horizontal="center" vertical="center"/>
    </xf>
    <xf numFmtId="0" fontId="12" fillId="3" borderId="33" xfId="0" applyFont="1" applyFill="1" applyBorder="1" applyAlignment="1">
      <alignment horizontal="center" vertical="center"/>
    </xf>
    <xf numFmtId="0" fontId="12" fillId="3" borderId="34" xfId="0" applyFont="1" applyFill="1" applyBorder="1" applyAlignment="1">
      <alignment horizontal="center" vertical="center"/>
    </xf>
    <xf numFmtId="0" fontId="32" fillId="0" borderId="0" xfId="0" applyFont="1" applyBorder="1" applyAlignment="1">
      <alignment horizontal="center" vertical="center"/>
    </xf>
    <xf numFmtId="0" fontId="12" fillId="0" borderId="0" xfId="0" applyFont="1" applyBorder="1" applyAlignment="1">
      <alignment horizontal="center" vertical="center"/>
    </xf>
    <xf numFmtId="0" fontId="0" fillId="3" borderId="6" xfId="0" applyFill="1" applyBorder="1" applyAlignment="1">
      <alignment horizontal="center" vertical="center" wrapText="1"/>
    </xf>
    <xf numFmtId="0" fontId="0" fillId="3" borderId="32" xfId="0" applyFill="1" applyBorder="1" applyAlignment="1">
      <alignment horizontal="center" vertical="center" wrapText="1"/>
    </xf>
    <xf numFmtId="0" fontId="23" fillId="3" borderId="1" xfId="0" applyFont="1" applyFill="1" applyBorder="1" applyAlignment="1">
      <alignment horizontal="center" vertical="center"/>
    </xf>
    <xf numFmtId="0" fontId="0" fillId="3" borderId="1" xfId="0" applyFill="1" applyBorder="1" applyAlignment="1">
      <alignment horizontal="center" vertical="center"/>
    </xf>
    <xf numFmtId="0" fontId="12" fillId="3" borderId="6" xfId="0" applyFont="1" applyFill="1" applyBorder="1" applyAlignment="1">
      <alignment horizontal="center" vertical="center" wrapText="1"/>
    </xf>
    <xf numFmtId="0" fontId="12" fillId="3" borderId="32" xfId="0" applyFont="1" applyFill="1" applyBorder="1" applyAlignment="1">
      <alignment horizontal="center" vertical="center" wrapText="1"/>
    </xf>
    <xf numFmtId="0" fontId="12" fillId="3" borderId="15" xfId="0" applyFont="1" applyFill="1" applyBorder="1" applyAlignment="1">
      <alignment horizontal="center" vertical="center"/>
    </xf>
    <xf numFmtId="0" fontId="12" fillId="3" borderId="5" xfId="0" applyFont="1" applyFill="1" applyBorder="1" applyAlignment="1">
      <alignment horizontal="center" vertical="center"/>
    </xf>
    <xf numFmtId="0" fontId="12" fillId="3" borderId="0" xfId="0" applyFont="1" applyFill="1" applyBorder="1" applyAlignment="1">
      <alignment horizontal="center" vertical="center"/>
    </xf>
    <xf numFmtId="0" fontId="12" fillId="3" borderId="21" xfId="0" applyFont="1" applyFill="1" applyBorder="1" applyAlignment="1">
      <alignment horizontal="center" vertical="center"/>
    </xf>
    <xf numFmtId="0" fontId="12" fillId="0" borderId="3" xfId="0" applyFont="1" applyBorder="1" applyAlignment="1">
      <alignment vertical="center"/>
    </xf>
    <xf numFmtId="0" fontId="12" fillId="0" borderId="7" xfId="0" applyFont="1" applyBorder="1" applyAlignment="1">
      <alignment vertical="center"/>
    </xf>
    <xf numFmtId="0" fontId="37" fillId="0" borderId="4" xfId="0" applyFont="1" applyBorder="1" applyProtection="1">
      <protection locked="0"/>
    </xf>
    <xf numFmtId="0" fontId="12" fillId="0" borderId="3" xfId="0" applyFont="1" applyBorder="1" applyAlignment="1">
      <alignment horizontal="right" vertical="center"/>
    </xf>
    <xf numFmtId="0" fontId="12" fillId="0" borderId="4" xfId="0" applyFont="1" applyBorder="1" applyAlignment="1">
      <alignment horizontal="right" vertical="center"/>
    </xf>
    <xf numFmtId="0" fontId="12" fillId="0" borderId="7" xfId="0" applyFont="1" applyBorder="1" applyAlignment="1">
      <alignment horizontal="right" vertical="center"/>
    </xf>
  </cellXfs>
  <cellStyles count="3">
    <cellStyle name="Hipervínculo" xfId="1" builtinId="8"/>
    <cellStyle name="Millares" xfId="2" builtinId="3"/>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K19"/>
  <sheetViews>
    <sheetView showGridLines="0" workbookViewId="0">
      <selection activeCell="B10" sqref="B10"/>
    </sheetView>
  </sheetViews>
  <sheetFormatPr baseColWidth="10" defaultRowHeight="13.2" x14ac:dyDescent="0.25"/>
  <cols>
    <col min="1" max="1" width="10.109375" customWidth="1"/>
    <col min="2" max="2" width="12.33203125" bestFit="1" customWidth="1"/>
    <col min="8" max="8" width="2.33203125" customWidth="1"/>
  </cols>
  <sheetData>
    <row r="4" spans="1:11" s="181" customFormat="1" ht="23.4" customHeight="1" x14ac:dyDescent="0.25">
      <c r="A4" s="289" t="s">
        <v>376</v>
      </c>
      <c r="B4" s="289"/>
      <c r="C4" s="289"/>
      <c r="D4" s="289"/>
      <c r="E4" s="289"/>
      <c r="F4" s="289"/>
    </row>
    <row r="6" spans="1:11" ht="35.4" customHeight="1" x14ac:dyDescent="0.25">
      <c r="A6" s="182" t="s">
        <v>175</v>
      </c>
      <c r="B6" s="290" t="s">
        <v>410</v>
      </c>
      <c r="C6" s="290"/>
      <c r="D6" s="290"/>
      <c r="E6" s="290"/>
      <c r="F6" s="290"/>
      <c r="G6" s="290"/>
    </row>
    <row r="7" spans="1:11" ht="34.5" customHeight="1" x14ac:dyDescent="0.25">
      <c r="A7" s="182" t="s">
        <v>176</v>
      </c>
      <c r="B7" s="290" t="s">
        <v>419</v>
      </c>
      <c r="C7" s="290"/>
      <c r="D7" s="290"/>
      <c r="E7" s="290"/>
      <c r="F7" s="290"/>
      <c r="G7" s="290"/>
    </row>
    <row r="8" spans="1:11" ht="57" customHeight="1" x14ac:dyDescent="0.25">
      <c r="A8" s="182" t="s">
        <v>177</v>
      </c>
      <c r="B8" s="290" t="s">
        <v>411</v>
      </c>
      <c r="C8" s="292"/>
      <c r="D8" s="292"/>
      <c r="E8" s="292"/>
      <c r="F8" s="292"/>
      <c r="G8" s="292"/>
    </row>
    <row r="9" spans="1:11" ht="42.9" customHeight="1" x14ac:dyDescent="0.25">
      <c r="A9" s="182" t="s">
        <v>273</v>
      </c>
      <c r="B9" s="290" t="s">
        <v>412</v>
      </c>
      <c r="C9" s="290"/>
      <c r="D9" s="290"/>
      <c r="E9" s="290"/>
      <c r="F9" s="290"/>
      <c r="G9" s="290"/>
    </row>
    <row r="10" spans="1:11" s="181" customFormat="1" ht="18.899999999999999" customHeight="1" x14ac:dyDescent="0.25">
      <c r="A10" s="195"/>
      <c r="B10" s="200" t="s">
        <v>341</v>
      </c>
      <c r="C10" s="293" t="s">
        <v>348</v>
      </c>
      <c r="D10" s="291"/>
      <c r="E10" s="291"/>
      <c r="F10" s="291"/>
      <c r="G10" s="291"/>
    </row>
    <row r="11" spans="1:11" s="181" customFormat="1" ht="18.899999999999999" customHeight="1" x14ac:dyDescent="0.25">
      <c r="A11" s="196"/>
      <c r="B11" s="200" t="s">
        <v>342</v>
      </c>
      <c r="C11" s="291" t="s">
        <v>338</v>
      </c>
      <c r="D11" s="291"/>
      <c r="E11" s="291"/>
      <c r="F11" s="291"/>
      <c r="G11" s="291"/>
      <c r="H11" s="185"/>
      <c r="I11" s="185"/>
      <c r="J11" s="185"/>
      <c r="K11" s="185"/>
    </row>
    <row r="12" spans="1:11" s="181" customFormat="1" ht="18.899999999999999" customHeight="1" x14ac:dyDescent="0.25">
      <c r="A12" s="196"/>
      <c r="B12" s="200" t="s">
        <v>343</v>
      </c>
      <c r="C12" s="291" t="s">
        <v>340</v>
      </c>
      <c r="D12" s="291"/>
      <c r="E12" s="291"/>
      <c r="F12" s="291"/>
      <c r="G12" s="291"/>
    </row>
    <row r="13" spans="1:11" s="181" customFormat="1" ht="18.899999999999999" customHeight="1" x14ac:dyDescent="0.25">
      <c r="A13" s="196"/>
      <c r="B13" s="200" t="s">
        <v>344</v>
      </c>
      <c r="C13" s="291" t="s">
        <v>334</v>
      </c>
      <c r="D13" s="291"/>
      <c r="E13" s="291"/>
      <c r="F13" s="291"/>
      <c r="G13" s="291"/>
    </row>
    <row r="14" spans="1:11" s="181" customFormat="1" ht="18.899999999999999" customHeight="1" x14ac:dyDescent="0.25">
      <c r="A14" s="196"/>
      <c r="B14" s="200" t="s">
        <v>345</v>
      </c>
      <c r="C14" s="295" t="s">
        <v>274</v>
      </c>
      <c r="D14" s="295"/>
      <c r="E14" s="295"/>
      <c r="F14" s="295"/>
      <c r="G14" s="295"/>
    </row>
    <row r="15" spans="1:11" s="181" customFormat="1" ht="18.899999999999999" customHeight="1" x14ac:dyDescent="0.25">
      <c r="A15" s="196"/>
      <c r="B15" s="200" t="s">
        <v>346</v>
      </c>
      <c r="C15" s="295" t="s">
        <v>270</v>
      </c>
      <c r="D15" s="295"/>
      <c r="E15" s="295"/>
      <c r="F15" s="295"/>
      <c r="G15" s="295"/>
    </row>
    <row r="16" spans="1:11" s="181" customFormat="1" ht="18.899999999999999" customHeight="1" x14ac:dyDescent="0.25">
      <c r="A16" s="196"/>
      <c r="B16" s="200" t="s">
        <v>347</v>
      </c>
      <c r="C16" s="295" t="s">
        <v>271</v>
      </c>
      <c r="D16" s="295"/>
      <c r="E16" s="295"/>
      <c r="F16" s="295"/>
      <c r="G16" s="295"/>
    </row>
    <row r="17" spans="1:7" s="181" customFormat="1" ht="9.9" customHeight="1" x14ac:dyDescent="0.25">
      <c r="A17" s="196"/>
      <c r="B17" s="197"/>
      <c r="C17" s="197"/>
      <c r="D17" s="197"/>
      <c r="E17" s="197"/>
      <c r="F17" s="197"/>
      <c r="G17" s="199"/>
    </row>
    <row r="18" spans="1:7" s="183" customFormat="1" ht="57.9" customHeight="1" x14ac:dyDescent="0.25">
      <c r="A18" s="182" t="s">
        <v>315</v>
      </c>
      <c r="B18" s="294" t="s">
        <v>420</v>
      </c>
      <c r="C18" s="294"/>
      <c r="D18" s="294"/>
      <c r="E18" s="294"/>
      <c r="F18" s="294"/>
      <c r="G18" s="294"/>
    </row>
    <row r="19" spans="1:7" s="181" customFormat="1" ht="36.9" customHeight="1" x14ac:dyDescent="0.25">
      <c r="A19" s="182" t="s">
        <v>316</v>
      </c>
      <c r="B19" s="290" t="s">
        <v>373</v>
      </c>
      <c r="C19" s="290"/>
      <c r="D19" s="290"/>
      <c r="E19" s="290"/>
      <c r="F19" s="290"/>
      <c r="G19" s="290"/>
    </row>
  </sheetData>
  <sheetProtection password="EE1A" sheet="1"/>
  <mergeCells count="14">
    <mergeCell ref="B19:G19"/>
    <mergeCell ref="B18:G18"/>
    <mergeCell ref="C12:G12"/>
    <mergeCell ref="C14:G14"/>
    <mergeCell ref="C15:G15"/>
    <mergeCell ref="C16:G16"/>
    <mergeCell ref="A4:F4"/>
    <mergeCell ref="B6:G6"/>
    <mergeCell ref="C11:G11"/>
    <mergeCell ref="C13:G13"/>
    <mergeCell ref="B7:G7"/>
    <mergeCell ref="B8:G8"/>
    <mergeCell ref="B9:G9"/>
    <mergeCell ref="C10:G10"/>
  </mergeCells>
  <phoneticPr fontId="48" type="noConversion"/>
  <hyperlinks>
    <hyperlink ref="B10" location="Memoria!A1" display="Memoria"/>
    <hyperlink ref="B11" location="'Act. Fin.'!A1" display="Act.Fin."/>
    <hyperlink ref="B12" location="'Pas. Fin.'!A1" display="Pas.Fin."/>
    <hyperlink ref="B13" location="Fichas!A1" display="Fichas"/>
    <hyperlink ref="B14" location="Vinculadas!A1" display="Vinculadas"/>
    <hyperlink ref="B15" location="Pres.!A1" display="Presupuesto"/>
    <hyperlink ref="B16" location="Inventario!A1" display="Inventario"/>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P1987"/>
  <sheetViews>
    <sheetView showGridLines="0" topLeftCell="A637" zoomScale="115" zoomScaleNormal="115" workbookViewId="0">
      <selection activeCell="G548" sqref="G548"/>
    </sheetView>
  </sheetViews>
  <sheetFormatPr baseColWidth="10" defaultColWidth="11.5546875" defaultRowHeight="13.8" x14ac:dyDescent="0.25"/>
  <cols>
    <col min="1" max="1" width="2.33203125" style="7" customWidth="1"/>
    <col min="2" max="2" width="3.33203125" style="7" customWidth="1"/>
    <col min="3" max="3" width="9.109375" style="7" customWidth="1"/>
    <col min="4" max="4" width="11.5546875" style="7"/>
    <col min="5" max="5" width="14.6640625" style="7" customWidth="1"/>
    <col min="6" max="9" width="11.5546875" style="7"/>
    <col min="10" max="10" width="1.6640625" style="7" customWidth="1"/>
    <col min="11" max="16384" width="11.5546875" style="7"/>
  </cols>
  <sheetData>
    <row r="2" spans="2:9" x14ac:dyDescent="0.25">
      <c r="B2" s="7" t="s">
        <v>0</v>
      </c>
      <c r="D2" s="491" t="s">
        <v>423</v>
      </c>
      <c r="E2" s="492"/>
      <c r="F2" s="492"/>
      <c r="G2" s="492"/>
      <c r="H2" s="492"/>
      <c r="I2" s="493"/>
    </row>
    <row r="3" spans="2:9" x14ac:dyDescent="0.25">
      <c r="D3" s="494"/>
      <c r="E3" s="495"/>
      <c r="F3" s="495"/>
      <c r="G3" s="495"/>
      <c r="H3" s="495"/>
      <c r="I3" s="496"/>
    </row>
    <row r="4" spans="2:9" x14ac:dyDescent="0.25">
      <c r="D4" s="497"/>
      <c r="E4" s="498"/>
      <c r="F4" s="498"/>
      <c r="G4" s="498"/>
      <c r="H4" s="498"/>
      <c r="I4" s="499"/>
    </row>
    <row r="6" spans="2:9" s="8" customFormat="1" x14ac:dyDescent="0.25">
      <c r="B6" s="8" t="s">
        <v>1</v>
      </c>
      <c r="D6" s="2">
        <v>2020</v>
      </c>
    </row>
    <row r="9" spans="2:9" ht="15.6" x14ac:dyDescent="0.25">
      <c r="B9" s="10" t="s">
        <v>2</v>
      </c>
    </row>
    <row r="10" spans="2:9" ht="6" customHeight="1" x14ac:dyDescent="0.25"/>
    <row r="11" spans="2:9" s="13" customFormat="1" ht="23.4" customHeight="1" x14ac:dyDescent="0.25">
      <c r="B11" s="8" t="s">
        <v>191</v>
      </c>
      <c r="C11" s="12"/>
      <c r="D11" s="12"/>
      <c r="E11" s="12"/>
      <c r="F11" s="12"/>
      <c r="G11" s="12"/>
      <c r="H11" s="12"/>
      <c r="I11" s="12"/>
    </row>
    <row r="12" spans="2:9" ht="131.4" customHeight="1" x14ac:dyDescent="0.25">
      <c r="B12" s="14"/>
      <c r="C12" s="391" t="s">
        <v>484</v>
      </c>
      <c r="D12" s="500"/>
      <c r="E12" s="500"/>
      <c r="F12" s="500"/>
      <c r="G12" s="500"/>
      <c r="H12" s="500"/>
      <c r="I12" s="501"/>
    </row>
    <row r="13" spans="2:9" ht="6" customHeight="1" x14ac:dyDescent="0.3">
      <c r="B13" s="14"/>
      <c r="C13" s="16"/>
      <c r="D13" s="16"/>
      <c r="E13" s="16"/>
      <c r="F13" s="16"/>
      <c r="G13" s="16"/>
      <c r="H13" s="16"/>
      <c r="I13" s="16"/>
    </row>
    <row r="14" spans="2:9" x14ac:dyDescent="0.25">
      <c r="B14" s="11"/>
      <c r="C14" s="20"/>
      <c r="D14" s="20"/>
      <c r="E14" s="20"/>
      <c r="F14" s="20"/>
      <c r="G14" s="20"/>
      <c r="H14" s="20"/>
      <c r="I14" s="21"/>
    </row>
    <row r="15" spans="2:9" ht="15.6" x14ac:dyDescent="0.25">
      <c r="B15" s="10" t="s">
        <v>4</v>
      </c>
    </row>
    <row r="16" spans="2:9" s="12" customFormat="1" ht="18.899999999999999" customHeight="1" x14ac:dyDescent="0.25">
      <c r="B16" s="11" t="s">
        <v>5</v>
      </c>
    </row>
    <row r="17" spans="1:16" s="1" customFormat="1" x14ac:dyDescent="0.25">
      <c r="A17" s="7"/>
      <c r="B17" s="14" t="s">
        <v>3</v>
      </c>
      <c r="C17" s="503" t="s">
        <v>194</v>
      </c>
      <c r="D17" s="503"/>
      <c r="E17" s="503"/>
      <c r="F17" s="503"/>
      <c r="G17" s="503"/>
      <c r="H17" s="503"/>
      <c r="I17" s="503"/>
      <c r="J17" s="7"/>
      <c r="K17" s="7"/>
      <c r="L17" s="7"/>
      <c r="M17" s="7"/>
      <c r="N17" s="7"/>
      <c r="O17" s="7"/>
      <c r="P17" s="7"/>
    </row>
    <row r="18" spans="1:16" s="1" customFormat="1" ht="18.899999999999999" customHeight="1" x14ac:dyDescent="0.25">
      <c r="A18" s="7"/>
      <c r="B18" s="81"/>
      <c r="C18" s="503"/>
      <c r="D18" s="503"/>
      <c r="E18" s="503"/>
      <c r="F18" s="503"/>
      <c r="G18" s="503"/>
      <c r="H18" s="503"/>
      <c r="I18" s="503"/>
      <c r="J18" s="7"/>
      <c r="K18" s="7"/>
      <c r="L18" s="7"/>
      <c r="M18" s="7"/>
      <c r="N18" s="7"/>
      <c r="O18" s="7"/>
      <c r="P18" s="7"/>
    </row>
    <row r="19" spans="1:16" s="1" customFormat="1" x14ac:dyDescent="0.25">
      <c r="A19" s="7"/>
      <c r="B19" s="14" t="s">
        <v>3</v>
      </c>
      <c r="C19" s="474" t="s">
        <v>195</v>
      </c>
      <c r="D19" s="474"/>
      <c r="E19" s="474"/>
      <c r="F19" s="474"/>
      <c r="G19" s="474"/>
      <c r="H19" s="474"/>
      <c r="I19" s="474"/>
      <c r="J19" s="7"/>
      <c r="K19" s="7"/>
      <c r="L19" s="7"/>
      <c r="M19" s="7"/>
      <c r="N19" s="7"/>
      <c r="O19" s="7"/>
      <c r="P19" s="7"/>
    </row>
    <row r="20" spans="1:16" s="1" customFormat="1" ht="17.399999999999999" customHeight="1" x14ac:dyDescent="0.25">
      <c r="A20" s="7"/>
      <c r="B20" s="7"/>
      <c r="C20" s="474"/>
      <c r="D20" s="474"/>
      <c r="E20" s="474"/>
      <c r="F20" s="474"/>
      <c r="G20" s="474"/>
      <c r="H20" s="474"/>
      <c r="I20" s="474"/>
      <c r="J20" s="7"/>
      <c r="K20" s="7"/>
      <c r="L20" s="7"/>
      <c r="M20" s="7"/>
      <c r="N20" s="7"/>
      <c r="O20" s="7"/>
      <c r="P20" s="7"/>
    </row>
    <row r="21" spans="1:16" s="1" customFormat="1" x14ac:dyDescent="0.25">
      <c r="A21" s="7"/>
      <c r="B21" s="14" t="s">
        <v>3</v>
      </c>
      <c r="C21" s="474" t="s">
        <v>196</v>
      </c>
      <c r="D21" s="474"/>
      <c r="E21" s="474"/>
      <c r="F21" s="474"/>
      <c r="G21" s="474"/>
      <c r="H21" s="474"/>
      <c r="I21" s="474"/>
      <c r="J21" s="7"/>
      <c r="K21" s="7"/>
      <c r="L21" s="7"/>
      <c r="M21" s="7"/>
      <c r="N21" s="7"/>
      <c r="O21" s="7"/>
      <c r="P21" s="7"/>
    </row>
    <row r="22" spans="1:16" s="1" customFormat="1" x14ac:dyDescent="0.25">
      <c r="A22" s="7"/>
      <c r="B22" s="7"/>
      <c r="C22" s="474"/>
      <c r="D22" s="474"/>
      <c r="E22" s="474"/>
      <c r="F22" s="474"/>
      <c r="G22" s="474"/>
      <c r="H22" s="474"/>
      <c r="I22" s="474"/>
      <c r="J22" s="7"/>
      <c r="K22" s="7"/>
      <c r="L22" s="7"/>
      <c r="M22" s="7"/>
      <c r="N22" s="7"/>
      <c r="O22" s="7"/>
      <c r="P22" s="7"/>
    </row>
    <row r="23" spans="1:16" s="1" customFormat="1" ht="6.9" customHeight="1" x14ac:dyDescent="0.25">
      <c r="A23" s="7"/>
      <c r="B23" s="7"/>
      <c r="C23" s="7"/>
      <c r="D23" s="7"/>
      <c r="E23" s="7"/>
      <c r="F23" s="7"/>
      <c r="G23" s="7"/>
      <c r="H23" s="7"/>
      <c r="I23" s="7"/>
      <c r="J23" s="7"/>
      <c r="K23" s="7"/>
      <c r="L23" s="7"/>
      <c r="M23" s="7"/>
      <c r="N23" s="7"/>
      <c r="O23" s="7"/>
      <c r="P23" s="7"/>
    </row>
    <row r="24" spans="1:16" x14ac:dyDescent="0.25">
      <c r="B24" s="8" t="s">
        <v>105</v>
      </c>
    </row>
    <row r="25" spans="1:16" s="1" customFormat="1" ht="20.399999999999999" customHeight="1" x14ac:dyDescent="0.25">
      <c r="A25" s="7"/>
      <c r="B25" s="14" t="s">
        <v>3</v>
      </c>
      <c r="C25" s="504" t="s">
        <v>6</v>
      </c>
      <c r="D25" s="504"/>
      <c r="E25" s="504"/>
      <c r="F25" s="504"/>
      <c r="G25" s="504"/>
      <c r="H25" s="504"/>
      <c r="I25" s="504"/>
      <c r="J25" s="7"/>
      <c r="K25" s="7"/>
      <c r="L25" s="7"/>
      <c r="M25" s="7"/>
      <c r="N25" s="7"/>
      <c r="O25" s="7"/>
      <c r="P25" s="7"/>
    </row>
    <row r="26" spans="1:16" x14ac:dyDescent="0.25">
      <c r="B26" s="8" t="s">
        <v>106</v>
      </c>
    </row>
    <row r="27" spans="1:16" s="1" customFormat="1" ht="20.399999999999999" customHeight="1" x14ac:dyDescent="0.25">
      <c r="A27" s="7"/>
      <c r="B27" s="14" t="s">
        <v>3</v>
      </c>
      <c r="C27" s="474" t="s">
        <v>7</v>
      </c>
      <c r="D27" s="474"/>
      <c r="E27" s="474"/>
      <c r="F27" s="474"/>
      <c r="G27" s="474"/>
      <c r="H27" s="474"/>
      <c r="I27" s="474"/>
      <c r="J27" s="7"/>
      <c r="K27" s="7"/>
      <c r="L27" s="7"/>
      <c r="M27" s="7"/>
      <c r="N27" s="7"/>
      <c r="O27" s="7"/>
      <c r="P27" s="7"/>
    </row>
    <row r="28" spans="1:16" s="12" customFormat="1" ht="18.899999999999999" customHeight="1" x14ac:dyDescent="0.25">
      <c r="B28" s="11" t="s">
        <v>107</v>
      </c>
    </row>
    <row r="29" spans="1:16" s="1" customFormat="1" ht="58.5" customHeight="1" x14ac:dyDescent="0.25">
      <c r="A29" s="7"/>
      <c r="B29" s="14" t="s">
        <v>3</v>
      </c>
      <c r="C29" s="502" t="s">
        <v>110</v>
      </c>
      <c r="D29" s="502"/>
      <c r="E29" s="502"/>
      <c r="F29" s="502"/>
      <c r="G29" s="502"/>
      <c r="H29" s="502"/>
      <c r="I29" s="502"/>
      <c r="J29" s="7"/>
      <c r="K29" s="7"/>
      <c r="L29" s="7"/>
      <c r="M29" s="7"/>
      <c r="N29" s="7"/>
      <c r="O29" s="7"/>
      <c r="P29" s="7"/>
    </row>
    <row r="30" spans="1:16" s="12" customFormat="1" ht="18.899999999999999" customHeight="1" x14ac:dyDescent="0.25">
      <c r="B30" s="11" t="s">
        <v>108</v>
      </c>
      <c r="C30" s="11" t="s">
        <v>197</v>
      </c>
      <c r="D30" s="11"/>
      <c r="E30" s="11"/>
    </row>
    <row r="31" spans="1:16" s="1" customFormat="1" x14ac:dyDescent="0.25">
      <c r="A31" s="7"/>
      <c r="B31" s="14" t="s">
        <v>3</v>
      </c>
      <c r="C31" s="474" t="s">
        <v>199</v>
      </c>
      <c r="D31" s="474"/>
      <c r="E31" s="474"/>
      <c r="F31" s="474"/>
      <c r="G31" s="474"/>
      <c r="H31" s="474"/>
      <c r="I31" s="474"/>
      <c r="J31" s="7"/>
      <c r="K31" s="7"/>
      <c r="L31" s="7"/>
      <c r="M31" s="7"/>
      <c r="N31" s="7"/>
      <c r="O31" s="7"/>
      <c r="P31" s="7"/>
    </row>
    <row r="32" spans="1:16" s="1" customFormat="1" x14ac:dyDescent="0.25">
      <c r="A32" s="7"/>
      <c r="B32" s="7"/>
      <c r="C32" s="7"/>
      <c r="D32" s="7"/>
      <c r="E32" s="7"/>
      <c r="F32" s="7"/>
      <c r="G32" s="7"/>
      <c r="H32" s="7"/>
      <c r="I32" s="7"/>
      <c r="J32" s="7"/>
      <c r="K32" s="7"/>
      <c r="L32" s="7"/>
      <c r="M32" s="7"/>
      <c r="N32" s="7"/>
      <c r="O32" s="7"/>
      <c r="P32" s="7"/>
    </row>
    <row r="33" spans="1:16" x14ac:dyDescent="0.25">
      <c r="B33" s="8" t="s">
        <v>198</v>
      </c>
    </row>
    <row r="34" spans="1:16" s="1" customFormat="1" ht="20.399999999999999" customHeight="1" x14ac:dyDescent="0.25">
      <c r="A34" s="7"/>
      <c r="B34" s="14" t="s">
        <v>3</v>
      </c>
      <c r="C34" s="474" t="s">
        <v>8</v>
      </c>
      <c r="D34" s="474"/>
      <c r="E34" s="474"/>
      <c r="F34" s="474"/>
      <c r="G34" s="474"/>
      <c r="H34" s="474"/>
      <c r="I34" s="474"/>
      <c r="J34" s="7"/>
      <c r="K34" s="7"/>
      <c r="L34" s="7"/>
      <c r="M34" s="7"/>
      <c r="N34" s="7"/>
      <c r="O34" s="7"/>
      <c r="P34" s="7"/>
    </row>
    <row r="35" spans="1:16" s="1" customFormat="1" x14ac:dyDescent="0.25">
      <c r="A35" s="7"/>
      <c r="B35" s="8" t="s">
        <v>200</v>
      </c>
      <c r="C35" s="7"/>
      <c r="D35" s="7"/>
      <c r="E35" s="7"/>
      <c r="F35" s="7"/>
      <c r="G35" s="7"/>
      <c r="H35" s="7"/>
      <c r="I35" s="7"/>
      <c r="J35" s="7"/>
      <c r="K35" s="7"/>
      <c r="L35" s="7"/>
      <c r="M35" s="7"/>
      <c r="N35" s="7"/>
      <c r="O35" s="7"/>
      <c r="P35" s="7"/>
    </row>
    <row r="36" spans="1:16" s="1" customFormat="1" ht="58.5" customHeight="1" x14ac:dyDescent="0.25">
      <c r="A36" s="7"/>
      <c r="B36" s="14" t="s">
        <v>3</v>
      </c>
      <c r="C36" s="474" t="s">
        <v>9</v>
      </c>
      <c r="D36" s="474"/>
      <c r="E36" s="474"/>
      <c r="F36" s="474"/>
      <c r="G36" s="474"/>
      <c r="H36" s="474"/>
      <c r="I36" s="474"/>
      <c r="J36" s="7"/>
      <c r="K36" s="7"/>
      <c r="L36" s="7"/>
      <c r="M36" s="7"/>
      <c r="N36" s="7"/>
      <c r="O36" s="7"/>
      <c r="P36" s="7"/>
    </row>
    <row r="37" spans="1:16" ht="20.399999999999999" customHeight="1" x14ac:dyDescent="0.25">
      <c r="B37" s="10" t="s">
        <v>125</v>
      </c>
    </row>
    <row r="38" spans="1:16" ht="15" customHeight="1" x14ac:dyDescent="0.25">
      <c r="B38" s="481" t="s">
        <v>201</v>
      </c>
      <c r="C38" s="481"/>
      <c r="D38" s="481"/>
      <c r="E38" s="481"/>
      <c r="F38" s="481"/>
      <c r="G38" s="481"/>
      <c r="H38" s="481"/>
    </row>
    <row r="39" spans="1:16" ht="72" customHeight="1" x14ac:dyDescent="0.25">
      <c r="B39" s="10"/>
      <c r="C39" s="302" t="s">
        <v>467</v>
      </c>
      <c r="D39" s="303"/>
      <c r="E39" s="303"/>
      <c r="F39" s="303"/>
      <c r="G39" s="303"/>
      <c r="H39" s="303"/>
      <c r="I39" s="304"/>
    </row>
    <row r="40" spans="1:16" ht="14.4" customHeight="1" x14ac:dyDescent="0.25">
      <c r="I40" s="8"/>
    </row>
    <row r="41" spans="1:16" ht="18.899999999999999" customHeight="1" x14ac:dyDescent="0.25">
      <c r="B41" s="481" t="s">
        <v>202</v>
      </c>
      <c r="C41" s="481"/>
      <c r="D41" s="481"/>
      <c r="E41" s="481"/>
      <c r="F41" s="481"/>
      <c r="G41" s="481"/>
      <c r="H41" s="481"/>
      <c r="I41" s="10"/>
    </row>
    <row r="42" spans="1:16" s="1" customFormat="1" ht="18.899999999999999" customHeight="1" x14ac:dyDescent="0.25">
      <c r="A42" s="7"/>
      <c r="B42" s="20"/>
      <c r="C42" s="475" t="s">
        <v>126</v>
      </c>
      <c r="D42" s="476"/>
      <c r="E42" s="476"/>
      <c r="F42" s="47"/>
      <c r="G42" s="82" t="s">
        <v>127</v>
      </c>
      <c r="H42" s="83"/>
      <c r="I42" s="84"/>
      <c r="J42" s="7"/>
      <c r="K42" s="7"/>
      <c r="L42" s="7"/>
      <c r="M42" s="7"/>
      <c r="N42" s="7"/>
      <c r="O42" s="7"/>
      <c r="P42" s="7"/>
    </row>
    <row r="43" spans="1:16" s="1" customFormat="1" ht="18.899999999999999" customHeight="1" x14ac:dyDescent="0.25">
      <c r="A43" s="7"/>
      <c r="B43" s="20"/>
      <c r="C43" s="477" t="s">
        <v>128</v>
      </c>
      <c r="D43" s="478"/>
      <c r="E43" s="478"/>
      <c r="F43" s="85"/>
      <c r="G43" s="109">
        <v>-166880.12</v>
      </c>
      <c r="H43" s="84"/>
      <c r="I43" s="84"/>
      <c r="J43" s="7"/>
      <c r="K43" s="7"/>
      <c r="L43" s="7"/>
      <c r="M43" s="7"/>
      <c r="N43" s="7"/>
      <c r="O43" s="7"/>
      <c r="P43" s="7"/>
    </row>
    <row r="44" spans="1:16" s="1" customFormat="1" ht="18.899999999999999" customHeight="1" x14ac:dyDescent="0.25">
      <c r="A44" s="7"/>
      <c r="B44" s="20"/>
      <c r="C44" s="479" t="s">
        <v>129</v>
      </c>
      <c r="D44" s="480"/>
      <c r="E44" s="480"/>
      <c r="F44" s="86"/>
      <c r="G44" s="110"/>
      <c r="H44" s="84"/>
      <c r="I44" s="84"/>
      <c r="J44" s="7"/>
      <c r="K44" s="7"/>
      <c r="L44" s="7"/>
      <c r="M44" s="7"/>
      <c r="N44" s="7"/>
      <c r="O44" s="7"/>
      <c r="P44" s="7"/>
    </row>
    <row r="45" spans="1:16" s="1" customFormat="1" ht="18.899999999999999" customHeight="1" x14ac:dyDescent="0.25">
      <c r="A45" s="7"/>
      <c r="B45" s="20"/>
      <c r="C45" s="479" t="s">
        <v>130</v>
      </c>
      <c r="D45" s="480"/>
      <c r="E45" s="480"/>
      <c r="F45" s="86"/>
      <c r="G45" s="110"/>
      <c r="H45" s="84"/>
      <c r="I45" s="84"/>
      <c r="J45" s="7"/>
      <c r="K45" s="7"/>
      <c r="L45" s="7"/>
      <c r="M45" s="7"/>
      <c r="N45" s="7"/>
      <c r="O45" s="7"/>
      <c r="P45" s="7"/>
    </row>
    <row r="46" spans="1:16" s="1" customFormat="1" ht="18.899999999999999" customHeight="1" x14ac:dyDescent="0.25">
      <c r="A46" s="7"/>
      <c r="B46" s="20"/>
      <c r="C46" s="479" t="s">
        <v>131</v>
      </c>
      <c r="D46" s="480"/>
      <c r="E46" s="480"/>
      <c r="F46" s="86"/>
      <c r="G46" s="111"/>
      <c r="H46" s="84"/>
      <c r="I46" s="84"/>
      <c r="J46" s="7"/>
      <c r="K46" s="7"/>
      <c r="L46" s="7"/>
      <c r="M46" s="7"/>
      <c r="N46" s="7"/>
      <c r="O46" s="7"/>
      <c r="P46" s="7"/>
    </row>
    <row r="47" spans="1:16" s="1" customFormat="1" ht="18.899999999999999" customHeight="1" x14ac:dyDescent="0.25">
      <c r="A47" s="7"/>
      <c r="B47" s="20"/>
      <c r="C47" s="87"/>
      <c r="D47" s="88"/>
      <c r="E47" s="88"/>
      <c r="F47" s="89" t="s">
        <v>132</v>
      </c>
      <c r="G47" s="112">
        <f>SUM(G43:G46)</f>
        <v>-166880.12</v>
      </c>
      <c r="H47" s="84"/>
      <c r="I47" s="84"/>
      <c r="J47" s="7"/>
      <c r="K47" s="7"/>
      <c r="L47" s="7"/>
      <c r="M47" s="7"/>
      <c r="N47" s="7"/>
      <c r="O47" s="7"/>
      <c r="P47" s="7"/>
    </row>
    <row r="48" spans="1:16" s="1" customFormat="1" ht="10.5" customHeight="1" x14ac:dyDescent="0.25">
      <c r="A48" s="7"/>
      <c r="B48" s="20"/>
      <c r="C48" s="33"/>
      <c r="D48" s="33"/>
      <c r="E48" s="33"/>
      <c r="F48" s="90"/>
      <c r="G48" s="33"/>
      <c r="H48" s="84"/>
      <c r="I48" s="84"/>
      <c r="J48" s="7"/>
      <c r="K48" s="7"/>
      <c r="L48" s="7"/>
      <c r="M48" s="7"/>
      <c r="N48" s="7"/>
      <c r="O48" s="7"/>
      <c r="P48" s="7"/>
    </row>
    <row r="49" spans="1:16" s="1" customFormat="1" ht="18.899999999999999" customHeight="1" x14ac:dyDescent="0.25">
      <c r="A49" s="7"/>
      <c r="B49" s="20"/>
      <c r="C49" s="475" t="s">
        <v>137</v>
      </c>
      <c r="D49" s="476"/>
      <c r="E49" s="476"/>
      <c r="F49" s="476"/>
      <c r="G49" s="82" t="s">
        <v>127</v>
      </c>
      <c r="H49" s="84"/>
      <c r="I49" s="84"/>
      <c r="J49" s="7"/>
      <c r="K49" s="7"/>
      <c r="L49" s="7"/>
      <c r="M49" s="7"/>
      <c r="N49" s="7"/>
      <c r="O49" s="7"/>
      <c r="P49" s="7"/>
    </row>
    <row r="50" spans="1:16" s="1" customFormat="1" ht="18.899999999999999" customHeight="1" x14ac:dyDescent="0.25">
      <c r="A50" s="7"/>
      <c r="B50" s="20"/>
      <c r="C50" s="477" t="s">
        <v>133</v>
      </c>
      <c r="D50" s="478"/>
      <c r="E50" s="478"/>
      <c r="F50" s="478"/>
      <c r="G50" s="109"/>
      <c r="H50" s="84"/>
      <c r="I50" s="84"/>
      <c r="J50" s="7"/>
      <c r="K50" s="7"/>
      <c r="L50" s="7"/>
      <c r="M50" s="7"/>
      <c r="N50" s="7"/>
      <c r="O50" s="7"/>
      <c r="P50" s="7"/>
    </row>
    <row r="51" spans="1:16" s="1" customFormat="1" ht="18.899999999999999" customHeight="1" x14ac:dyDescent="0.25">
      <c r="A51" s="7"/>
      <c r="B51" s="20"/>
      <c r="C51" s="479" t="s">
        <v>134</v>
      </c>
      <c r="D51" s="480"/>
      <c r="E51" s="480"/>
      <c r="F51" s="480"/>
      <c r="G51" s="110"/>
      <c r="H51" s="84"/>
      <c r="I51" s="84"/>
      <c r="J51" s="7"/>
      <c r="K51" s="7"/>
      <c r="L51" s="7"/>
      <c r="M51" s="7"/>
      <c r="N51" s="7"/>
      <c r="O51" s="7"/>
      <c r="P51" s="7"/>
    </row>
    <row r="52" spans="1:16" s="1" customFormat="1" ht="18.899999999999999" customHeight="1" x14ac:dyDescent="0.25">
      <c r="A52" s="7"/>
      <c r="B52" s="20"/>
      <c r="C52" s="479" t="s">
        <v>135</v>
      </c>
      <c r="D52" s="480"/>
      <c r="E52" s="480"/>
      <c r="F52" s="480"/>
      <c r="G52" s="110"/>
      <c r="H52" s="84"/>
      <c r="I52" s="84"/>
      <c r="J52" s="7"/>
      <c r="K52" s="7"/>
      <c r="L52" s="7"/>
      <c r="M52" s="7"/>
      <c r="N52" s="7"/>
      <c r="O52" s="7"/>
      <c r="P52" s="7"/>
    </row>
    <row r="53" spans="1:16" s="1" customFormat="1" ht="30" customHeight="1" x14ac:dyDescent="0.25">
      <c r="A53" s="7"/>
      <c r="B53" s="20"/>
      <c r="C53" s="479" t="s">
        <v>136</v>
      </c>
      <c r="D53" s="480"/>
      <c r="E53" s="480"/>
      <c r="F53" s="480"/>
      <c r="G53" s="110"/>
      <c r="H53" s="84"/>
      <c r="I53" s="84"/>
      <c r="J53" s="7"/>
      <c r="K53" s="7"/>
      <c r="L53" s="7"/>
      <c r="M53" s="7"/>
      <c r="N53" s="7"/>
      <c r="O53" s="7"/>
      <c r="P53" s="7"/>
    </row>
    <row r="54" spans="1:16" s="1" customFormat="1" ht="18.899999999999999" customHeight="1" x14ac:dyDescent="0.25">
      <c r="A54" s="7"/>
      <c r="B54" s="20"/>
      <c r="C54" s="482" t="s">
        <v>468</v>
      </c>
      <c r="D54" s="483"/>
      <c r="E54" s="483"/>
      <c r="F54" s="483"/>
      <c r="G54" s="113">
        <v>166880.12</v>
      </c>
      <c r="H54" s="84"/>
      <c r="I54" s="84"/>
      <c r="J54" s="7"/>
      <c r="K54" s="7"/>
      <c r="L54" s="7"/>
      <c r="M54" s="7"/>
      <c r="N54" s="7"/>
      <c r="O54" s="7"/>
      <c r="P54" s="7"/>
    </row>
    <row r="55" spans="1:16" s="1" customFormat="1" ht="18.899999999999999" customHeight="1" x14ac:dyDescent="0.25">
      <c r="A55" s="7"/>
      <c r="B55" s="20"/>
      <c r="C55" s="484"/>
      <c r="D55" s="485"/>
      <c r="E55" s="485"/>
      <c r="F55" s="89" t="s">
        <v>132</v>
      </c>
      <c r="G55" s="112">
        <f>SUM(G50:G54)</f>
        <v>166880.12</v>
      </c>
      <c r="H55" s="84"/>
      <c r="I55" s="84"/>
      <c r="J55" s="7"/>
      <c r="K55" s="7"/>
      <c r="L55" s="7"/>
      <c r="M55" s="7"/>
      <c r="N55" s="7"/>
      <c r="O55" s="7"/>
      <c r="P55" s="7"/>
    </row>
    <row r="56" spans="1:16" s="1" customFormat="1" ht="18.899999999999999" customHeight="1" x14ac:dyDescent="0.25">
      <c r="A56" s="7"/>
      <c r="B56" s="20"/>
      <c r="C56" s="33"/>
      <c r="D56" s="33"/>
      <c r="E56" s="33"/>
      <c r="F56" s="90"/>
      <c r="G56" s="148"/>
      <c r="H56" s="84"/>
      <c r="I56" s="84"/>
      <c r="J56" s="7"/>
      <c r="K56" s="7"/>
      <c r="L56" s="7"/>
      <c r="M56" s="7"/>
      <c r="N56" s="7"/>
      <c r="O56" s="7"/>
      <c r="P56" s="7"/>
    </row>
    <row r="57" spans="1:16" s="1" customFormat="1" ht="18.899999999999999" customHeight="1" x14ac:dyDescent="0.25">
      <c r="A57" s="7"/>
      <c r="B57" s="387" t="s">
        <v>250</v>
      </c>
      <c r="C57" s="387"/>
      <c r="D57" s="387"/>
      <c r="E57" s="387"/>
      <c r="F57" s="387"/>
      <c r="G57" s="387"/>
      <c r="H57" s="387"/>
      <c r="I57" s="387"/>
      <c r="J57" s="7"/>
      <c r="K57" s="7"/>
      <c r="L57" s="7"/>
      <c r="M57" s="7"/>
      <c r="N57" s="7"/>
      <c r="O57" s="7"/>
      <c r="P57" s="7"/>
    </row>
    <row r="58" spans="1:16" s="1" customFormat="1" ht="48.9" customHeight="1" x14ac:dyDescent="0.25">
      <c r="A58" s="7"/>
      <c r="B58" s="149"/>
      <c r="C58" s="488"/>
      <c r="D58" s="489"/>
      <c r="E58" s="489"/>
      <c r="F58" s="489"/>
      <c r="G58" s="489"/>
      <c r="H58" s="489"/>
      <c r="I58" s="490"/>
      <c r="J58" s="7"/>
      <c r="K58" s="7"/>
      <c r="L58" s="7"/>
      <c r="M58" s="7"/>
      <c r="N58" s="7"/>
      <c r="O58" s="7"/>
      <c r="P58" s="7"/>
    </row>
    <row r="59" spans="1:16" s="1" customFormat="1" ht="15" customHeight="1" x14ac:dyDescent="0.25">
      <c r="A59" s="7"/>
      <c r="B59" s="20"/>
      <c r="C59" s="33"/>
      <c r="D59" s="33"/>
      <c r="E59" s="33"/>
      <c r="F59" s="33"/>
      <c r="G59" s="33"/>
      <c r="H59" s="84"/>
      <c r="I59" s="84"/>
      <c r="J59" s="7"/>
      <c r="K59" s="7"/>
      <c r="L59" s="7"/>
      <c r="M59" s="7"/>
      <c r="N59" s="7"/>
      <c r="O59" s="7"/>
      <c r="P59" s="7"/>
    </row>
    <row r="60" spans="1:16" ht="20.399999999999999" customHeight="1" x14ac:dyDescent="0.25">
      <c r="B60" s="10" t="s">
        <v>10</v>
      </c>
    </row>
    <row r="61" spans="1:16" s="1" customFormat="1" ht="32.4" customHeight="1" x14ac:dyDescent="0.25">
      <c r="A61" s="7"/>
      <c r="B61" s="91" t="s">
        <v>3</v>
      </c>
      <c r="C61" s="486" t="s">
        <v>248</v>
      </c>
      <c r="D61" s="486"/>
      <c r="E61" s="486"/>
      <c r="F61" s="486"/>
      <c r="G61" s="486"/>
      <c r="H61" s="486"/>
      <c r="I61" s="486"/>
      <c r="J61" s="7"/>
      <c r="K61" s="7"/>
      <c r="L61" s="7"/>
      <c r="M61" s="7"/>
      <c r="N61" s="7"/>
      <c r="O61" s="7"/>
      <c r="P61" s="7"/>
    </row>
    <row r="62" spans="1:16" s="1" customFormat="1" ht="138.9" customHeight="1" x14ac:dyDescent="0.25">
      <c r="A62" s="7"/>
      <c r="B62" s="91" t="s">
        <v>3</v>
      </c>
      <c r="C62" s="487" t="s">
        <v>272</v>
      </c>
      <c r="D62" s="487"/>
      <c r="E62" s="487"/>
      <c r="F62" s="487"/>
      <c r="G62" s="487"/>
      <c r="H62" s="487"/>
      <c r="I62" s="487"/>
      <c r="J62" s="7"/>
      <c r="K62" s="7"/>
      <c r="L62" s="7"/>
      <c r="M62" s="7"/>
      <c r="N62" s="7"/>
      <c r="O62" s="7"/>
      <c r="P62" s="7"/>
    </row>
    <row r="63" spans="1:16" s="1" customFormat="1" ht="12.9" customHeight="1" x14ac:dyDescent="0.25">
      <c r="A63" s="7"/>
      <c r="B63" s="91"/>
      <c r="C63" s="164"/>
      <c r="D63" s="164"/>
      <c r="E63" s="164"/>
      <c r="F63" s="164"/>
      <c r="G63" s="164"/>
      <c r="H63" s="164"/>
      <c r="I63" s="164"/>
      <c r="J63" s="7"/>
      <c r="K63" s="7"/>
      <c r="L63" s="7"/>
      <c r="M63" s="7"/>
      <c r="N63" s="7"/>
      <c r="O63" s="7"/>
      <c r="P63" s="7"/>
    </row>
    <row r="64" spans="1:16" ht="18.899999999999999" customHeight="1" x14ac:dyDescent="0.25">
      <c r="B64" s="10" t="s">
        <v>203</v>
      </c>
      <c r="C64" s="22"/>
      <c r="D64" s="22"/>
      <c r="E64" s="22"/>
      <c r="F64" s="22"/>
      <c r="G64" s="22"/>
      <c r="H64" s="22"/>
      <c r="I64" s="22"/>
    </row>
    <row r="65" spans="2:9" ht="17.399999999999999" customHeight="1" x14ac:dyDescent="0.25">
      <c r="B65" s="387" t="s">
        <v>206</v>
      </c>
      <c r="C65" s="387"/>
      <c r="D65" s="387"/>
      <c r="E65" s="387"/>
      <c r="F65" s="387"/>
      <c r="G65" s="387"/>
      <c r="H65" s="387"/>
      <c r="I65" s="387"/>
    </row>
    <row r="66" spans="2:9" s="8" customFormat="1" ht="15.9" customHeight="1" x14ac:dyDescent="0.3">
      <c r="B66" s="457" t="s">
        <v>11</v>
      </c>
      <c r="C66" s="469"/>
      <c r="D66" s="469"/>
      <c r="E66" s="470"/>
      <c r="F66" s="49" t="s">
        <v>19</v>
      </c>
      <c r="G66" s="49" t="s">
        <v>20</v>
      </c>
      <c r="H66" s="49" t="s">
        <v>24</v>
      </c>
      <c r="I66" s="49" t="s">
        <v>19</v>
      </c>
    </row>
    <row r="67" spans="2:9" ht="27" customHeight="1" x14ac:dyDescent="0.25">
      <c r="B67" s="471"/>
      <c r="C67" s="472"/>
      <c r="D67" s="472"/>
      <c r="E67" s="473"/>
      <c r="F67" s="50" t="s">
        <v>188</v>
      </c>
      <c r="G67" s="50" t="s">
        <v>23</v>
      </c>
      <c r="H67" s="50" t="s">
        <v>25</v>
      </c>
      <c r="I67" s="50" t="s">
        <v>21</v>
      </c>
    </row>
    <row r="68" spans="2:9" x14ac:dyDescent="0.25">
      <c r="B68" s="405" t="s">
        <v>12</v>
      </c>
      <c r="C68" s="452"/>
      <c r="D68" s="452"/>
      <c r="E68" s="453"/>
      <c r="F68" s="5"/>
      <c r="G68" s="5"/>
      <c r="H68" s="5"/>
      <c r="I68" s="51">
        <f t="shared" ref="I68:I75" si="0">SUM(F68:H68)</f>
        <v>0</v>
      </c>
    </row>
    <row r="69" spans="2:9" x14ac:dyDescent="0.3">
      <c r="B69" s="370" t="s">
        <v>13</v>
      </c>
      <c r="C69" s="371"/>
      <c r="D69" s="371"/>
      <c r="E69" s="372"/>
      <c r="F69" s="5"/>
      <c r="G69" s="5"/>
      <c r="H69" s="5"/>
      <c r="I69" s="52">
        <f t="shared" si="0"/>
        <v>0</v>
      </c>
    </row>
    <row r="70" spans="2:9" x14ac:dyDescent="0.25">
      <c r="B70" s="377" t="s">
        <v>104</v>
      </c>
      <c r="C70" s="465"/>
      <c r="D70" s="465"/>
      <c r="E70" s="466"/>
      <c r="F70" s="5"/>
      <c r="G70" s="5"/>
      <c r="H70" s="5"/>
      <c r="I70" s="52">
        <f t="shared" si="0"/>
        <v>0</v>
      </c>
    </row>
    <row r="71" spans="2:9" x14ac:dyDescent="0.25">
      <c r="B71" s="377" t="s">
        <v>14</v>
      </c>
      <c r="C71" s="465"/>
      <c r="D71" s="465"/>
      <c r="E71" s="466"/>
      <c r="F71" s="5">
        <v>0</v>
      </c>
      <c r="G71" s="5"/>
      <c r="H71" s="5">
        <v>0</v>
      </c>
      <c r="I71" s="52">
        <f t="shared" si="0"/>
        <v>0</v>
      </c>
    </row>
    <row r="72" spans="2:9" x14ac:dyDescent="0.25">
      <c r="B72" s="467" t="s">
        <v>15</v>
      </c>
      <c r="C72" s="468"/>
      <c r="D72" s="468"/>
      <c r="E72" s="468"/>
      <c r="F72" s="5"/>
      <c r="G72" s="5"/>
      <c r="H72" s="5"/>
      <c r="I72" s="52">
        <f t="shared" si="0"/>
        <v>0</v>
      </c>
    </row>
    <row r="73" spans="2:9" x14ac:dyDescent="0.3">
      <c r="B73" s="373" t="s">
        <v>16</v>
      </c>
      <c r="C73" s="374"/>
      <c r="D73" s="374"/>
      <c r="E73" s="374"/>
      <c r="F73" s="5"/>
      <c r="G73" s="5"/>
      <c r="H73" s="5"/>
      <c r="I73" s="52">
        <f t="shared" si="0"/>
        <v>0</v>
      </c>
    </row>
    <row r="74" spans="2:9" x14ac:dyDescent="0.3">
      <c r="B74" s="373" t="s">
        <v>17</v>
      </c>
      <c r="C74" s="374"/>
      <c r="D74" s="374"/>
      <c r="E74" s="374"/>
      <c r="F74" s="5"/>
      <c r="G74" s="5"/>
      <c r="H74" s="5"/>
      <c r="I74" s="52">
        <f t="shared" si="0"/>
        <v>0</v>
      </c>
    </row>
    <row r="75" spans="2:9" x14ac:dyDescent="0.3">
      <c r="B75" s="373" t="s">
        <v>18</v>
      </c>
      <c r="C75" s="374"/>
      <c r="D75" s="374"/>
      <c r="E75" s="374"/>
      <c r="F75" s="5"/>
      <c r="G75" s="5"/>
      <c r="H75" s="5"/>
      <c r="I75" s="53">
        <f t="shared" si="0"/>
        <v>0</v>
      </c>
    </row>
    <row r="76" spans="2:9" s="11" customFormat="1" ht="20.399999999999999" customHeight="1" x14ac:dyDescent="0.25">
      <c r="B76" s="375" t="s">
        <v>22</v>
      </c>
      <c r="C76" s="376"/>
      <c r="D76" s="376"/>
      <c r="E76" s="376"/>
      <c r="F76" s="48">
        <f>SUM(F68:F75)</f>
        <v>0</v>
      </c>
      <c r="G76" s="48">
        <f>SUM(G68:G75)</f>
        <v>0</v>
      </c>
      <c r="H76" s="48">
        <f>SUM(H68:H75)</f>
        <v>0</v>
      </c>
      <c r="I76" s="48">
        <f>SUM(I68:I75)</f>
        <v>0</v>
      </c>
    </row>
    <row r="78" spans="2:9" ht="12.9" customHeight="1" x14ac:dyDescent="0.25">
      <c r="B78" s="383" t="s">
        <v>139</v>
      </c>
      <c r="C78" s="384"/>
      <c r="D78" s="384"/>
      <c r="E78" s="384"/>
      <c r="F78" s="384"/>
      <c r="G78" s="384"/>
      <c r="H78" s="385"/>
      <c r="I78" s="41" t="s">
        <v>127</v>
      </c>
    </row>
    <row r="79" spans="2:9" s="116" customFormat="1" x14ac:dyDescent="0.25">
      <c r="B79" s="463"/>
      <c r="C79" s="464"/>
      <c r="D79" s="464"/>
      <c r="E79" s="464"/>
      <c r="F79" s="464"/>
      <c r="G79" s="464"/>
      <c r="H79" s="464"/>
      <c r="I79" s="120"/>
    </row>
    <row r="80" spans="2:9" s="116" customFormat="1" x14ac:dyDescent="0.25">
      <c r="B80" s="463"/>
      <c r="C80" s="464"/>
      <c r="D80" s="464"/>
      <c r="E80" s="464"/>
      <c r="F80" s="464"/>
      <c r="G80" s="464"/>
      <c r="H80" s="464"/>
      <c r="I80" s="120"/>
    </row>
    <row r="81" spans="2:9" s="116" customFormat="1" x14ac:dyDescent="0.25">
      <c r="B81" s="117"/>
      <c r="C81" s="118"/>
      <c r="D81" s="118"/>
      <c r="E81" s="118"/>
      <c r="F81" s="118"/>
      <c r="G81" s="118"/>
      <c r="H81" s="119" t="s">
        <v>138</v>
      </c>
      <c r="I81" s="121">
        <f>SUM(I79:I80)</f>
        <v>0</v>
      </c>
    </row>
    <row r="82" spans="2:9" ht="9.9" customHeight="1" x14ac:dyDescent="0.25">
      <c r="B82" s="21"/>
      <c r="C82" s="114"/>
      <c r="D82" s="114"/>
      <c r="E82" s="114"/>
      <c r="F82" s="114"/>
      <c r="G82" s="114"/>
      <c r="H82" s="115"/>
      <c r="I82" s="114"/>
    </row>
    <row r="83" spans="2:9" ht="4.5" customHeight="1" x14ac:dyDescent="0.25"/>
    <row r="84" spans="2:9" x14ac:dyDescent="0.3">
      <c r="B84" s="457" t="s">
        <v>27</v>
      </c>
      <c r="C84" s="458"/>
      <c r="D84" s="458"/>
      <c r="E84" s="459"/>
      <c r="F84" s="49" t="s">
        <v>19</v>
      </c>
      <c r="G84" s="49" t="s">
        <v>20</v>
      </c>
      <c r="H84" s="49" t="s">
        <v>24</v>
      </c>
      <c r="I84" s="23" t="s">
        <v>19</v>
      </c>
    </row>
    <row r="85" spans="2:9" ht="26.4" customHeight="1" x14ac:dyDescent="0.25">
      <c r="B85" s="460"/>
      <c r="C85" s="461"/>
      <c r="D85" s="461"/>
      <c r="E85" s="462"/>
      <c r="F85" s="50" t="s">
        <v>188</v>
      </c>
      <c r="G85" s="50" t="s">
        <v>23</v>
      </c>
      <c r="H85" s="50" t="s">
        <v>25</v>
      </c>
      <c r="I85" s="50" t="s">
        <v>21</v>
      </c>
    </row>
    <row r="86" spans="2:9" x14ac:dyDescent="0.25">
      <c r="B86" s="377" t="s">
        <v>28</v>
      </c>
      <c r="C86" s="378"/>
      <c r="D86" s="378"/>
      <c r="E86" s="379"/>
      <c r="F86" s="5"/>
      <c r="G86" s="5"/>
      <c r="H86" s="5"/>
      <c r="I86" s="54">
        <f>SUM(F86:H86)</f>
        <v>0</v>
      </c>
    </row>
    <row r="87" spans="2:9" x14ac:dyDescent="0.25">
      <c r="B87" s="377" t="s">
        <v>29</v>
      </c>
      <c r="C87" s="378"/>
      <c r="D87" s="378"/>
      <c r="E87" s="379"/>
      <c r="F87" s="5"/>
      <c r="G87" s="5"/>
      <c r="H87" s="5"/>
      <c r="I87" s="55">
        <f t="shared" ref="I87:I96" si="1">SUM(F87:H87)</f>
        <v>0</v>
      </c>
    </row>
    <row r="88" spans="2:9" x14ac:dyDescent="0.25">
      <c r="B88" s="377" t="s">
        <v>37</v>
      </c>
      <c r="C88" s="378"/>
      <c r="D88" s="378"/>
      <c r="E88" s="379"/>
      <c r="F88" s="5"/>
      <c r="G88" s="5"/>
      <c r="H88" s="5"/>
      <c r="I88" s="55">
        <f t="shared" si="1"/>
        <v>0</v>
      </c>
    </row>
    <row r="89" spans="2:9" x14ac:dyDescent="0.25">
      <c r="B89" s="377" t="s">
        <v>30</v>
      </c>
      <c r="C89" s="378"/>
      <c r="D89" s="378"/>
      <c r="E89" s="379"/>
      <c r="F89" s="5"/>
      <c r="G89" s="5"/>
      <c r="H89" s="5"/>
      <c r="I89" s="55">
        <f t="shared" si="1"/>
        <v>0</v>
      </c>
    </row>
    <row r="90" spans="2:9" x14ac:dyDescent="0.25">
      <c r="B90" s="377" t="s">
        <v>31</v>
      </c>
      <c r="C90" s="378"/>
      <c r="D90" s="378"/>
      <c r="E90" s="379"/>
      <c r="F90" s="5"/>
      <c r="G90" s="5"/>
      <c r="H90" s="5"/>
      <c r="I90" s="55">
        <f t="shared" si="1"/>
        <v>0</v>
      </c>
    </row>
    <row r="91" spans="2:9" x14ac:dyDescent="0.25">
      <c r="B91" s="377" t="s">
        <v>32</v>
      </c>
      <c r="C91" s="378"/>
      <c r="D91" s="378"/>
      <c r="E91" s="379"/>
      <c r="F91" s="5"/>
      <c r="G91" s="5"/>
      <c r="H91" s="5"/>
      <c r="I91" s="55">
        <f t="shared" si="1"/>
        <v>0</v>
      </c>
    </row>
    <row r="92" spans="2:9" x14ac:dyDescent="0.25">
      <c r="B92" s="377" t="s">
        <v>33</v>
      </c>
      <c r="C92" s="378"/>
      <c r="D92" s="378"/>
      <c r="E92" s="379"/>
      <c r="F92" s="5">
        <v>63.96</v>
      </c>
      <c r="G92" s="5">
        <v>833.2</v>
      </c>
      <c r="H92" s="5">
        <v>-210.48</v>
      </c>
      <c r="I92" s="55">
        <f t="shared" si="1"/>
        <v>686.68000000000006</v>
      </c>
    </row>
    <row r="93" spans="2:9" x14ac:dyDescent="0.25">
      <c r="B93" s="377" t="s">
        <v>34</v>
      </c>
      <c r="C93" s="378"/>
      <c r="D93" s="378"/>
      <c r="E93" s="379"/>
      <c r="F93" s="5">
        <v>0.1</v>
      </c>
      <c r="G93" s="5">
        <v>358</v>
      </c>
      <c r="H93" s="5">
        <v>-71.7</v>
      </c>
      <c r="I93" s="55">
        <f t="shared" si="1"/>
        <v>286.40000000000003</v>
      </c>
    </row>
    <row r="94" spans="2:9" x14ac:dyDescent="0.25">
      <c r="B94" s="377" t="s">
        <v>35</v>
      </c>
      <c r="C94" s="378"/>
      <c r="D94" s="378"/>
      <c r="E94" s="379"/>
      <c r="F94" s="5">
        <v>889</v>
      </c>
      <c r="G94" s="5">
        <v>19880</v>
      </c>
      <c r="H94" s="5">
        <v>-2263</v>
      </c>
      <c r="I94" s="55">
        <f t="shared" si="1"/>
        <v>18506</v>
      </c>
    </row>
    <row r="95" spans="2:9" x14ac:dyDescent="0.25">
      <c r="B95" s="377" t="s">
        <v>36</v>
      </c>
      <c r="C95" s="378"/>
      <c r="D95" s="378"/>
      <c r="E95" s="379"/>
      <c r="F95" s="5"/>
      <c r="G95" s="5">
        <v>3500</v>
      </c>
      <c r="H95" s="5"/>
      <c r="I95" s="55">
        <f>SUM(F95:H95)</f>
        <v>3500</v>
      </c>
    </row>
    <row r="96" spans="2:9" x14ac:dyDescent="0.25">
      <c r="B96" s="36" t="s">
        <v>111</v>
      </c>
      <c r="F96" s="5"/>
      <c r="G96" s="5"/>
      <c r="H96" s="5"/>
      <c r="I96" s="55">
        <f t="shared" si="1"/>
        <v>0</v>
      </c>
    </row>
    <row r="97" spans="2:9" s="8" customFormat="1" ht="15.6" x14ac:dyDescent="0.25">
      <c r="B97" s="454" t="s">
        <v>22</v>
      </c>
      <c r="C97" s="455"/>
      <c r="D97" s="455"/>
      <c r="E97" s="456"/>
      <c r="F97" s="56">
        <f>SUM(F86:F96)</f>
        <v>953.06</v>
      </c>
      <c r="G97" s="56">
        <f>SUM(G86:G96)</f>
        <v>24571.200000000001</v>
      </c>
      <c r="H97" s="56">
        <f>SUM(H86:H96)</f>
        <v>-2545.1799999999998</v>
      </c>
      <c r="I97" s="56">
        <f>SUM(I86:I96)</f>
        <v>22979.08</v>
      </c>
    </row>
    <row r="98" spans="2:9" s="8" customFormat="1" ht="15.6" x14ac:dyDescent="0.25">
      <c r="B98" s="39"/>
      <c r="C98" s="39"/>
      <c r="D98" s="39"/>
      <c r="E98" s="39"/>
      <c r="F98" s="58"/>
      <c r="G98" s="58"/>
      <c r="H98" s="58"/>
      <c r="I98" s="58"/>
    </row>
    <row r="99" spans="2:9" s="8" customFormat="1" ht="15.9" customHeight="1" x14ac:dyDescent="0.25">
      <c r="B99" s="383" t="s">
        <v>140</v>
      </c>
      <c r="C99" s="384"/>
      <c r="D99" s="384"/>
      <c r="E99" s="384"/>
      <c r="F99" s="384"/>
      <c r="G99" s="384"/>
      <c r="H99" s="385"/>
      <c r="I99" s="42" t="s">
        <v>127</v>
      </c>
    </row>
    <row r="100" spans="2:9" x14ac:dyDescent="0.25">
      <c r="B100" s="402" t="s">
        <v>485</v>
      </c>
      <c r="C100" s="403"/>
      <c r="D100" s="403"/>
      <c r="E100" s="403"/>
      <c r="F100" s="403"/>
      <c r="G100" s="403"/>
      <c r="H100" s="404"/>
      <c r="I100" s="4">
        <v>833.2</v>
      </c>
    </row>
    <row r="101" spans="2:9" x14ac:dyDescent="0.25">
      <c r="B101" s="402" t="s">
        <v>486</v>
      </c>
      <c r="C101" s="403"/>
      <c r="D101" s="403"/>
      <c r="E101" s="403"/>
      <c r="F101" s="403"/>
      <c r="G101" s="403"/>
      <c r="H101" s="404"/>
      <c r="I101" s="4">
        <v>358</v>
      </c>
    </row>
    <row r="102" spans="2:9" x14ac:dyDescent="0.25">
      <c r="B102" s="402" t="s">
        <v>487</v>
      </c>
      <c r="C102" s="403"/>
      <c r="D102" s="403"/>
      <c r="E102" s="403"/>
      <c r="F102" s="403"/>
      <c r="G102" s="403"/>
      <c r="H102" s="404"/>
      <c r="I102" s="4">
        <v>19880</v>
      </c>
    </row>
    <row r="103" spans="2:9" x14ac:dyDescent="0.25">
      <c r="B103" s="402" t="s">
        <v>488</v>
      </c>
      <c r="C103" s="403"/>
      <c r="D103" s="403"/>
      <c r="E103" s="403"/>
      <c r="F103" s="403"/>
      <c r="G103" s="403"/>
      <c r="H103" s="404"/>
      <c r="I103" s="4">
        <v>3500</v>
      </c>
    </row>
    <row r="104" spans="2:9" x14ac:dyDescent="0.25">
      <c r="B104" s="380"/>
      <c r="C104" s="381"/>
      <c r="D104" s="381"/>
      <c r="E104" s="381"/>
      <c r="F104" s="381"/>
      <c r="G104" s="381"/>
      <c r="H104" s="382"/>
      <c r="I104" s="4"/>
    </row>
    <row r="105" spans="2:9" s="8" customFormat="1" ht="15.6" x14ac:dyDescent="0.25">
      <c r="B105" s="141"/>
      <c r="C105" s="142"/>
      <c r="D105" s="142"/>
      <c r="E105" s="142"/>
      <c r="F105" s="142"/>
      <c r="G105" s="142"/>
      <c r="H105" s="43" t="s">
        <v>138</v>
      </c>
      <c r="I105" s="56">
        <f>SUM(I100:I104)</f>
        <v>24571.200000000001</v>
      </c>
    </row>
    <row r="106" spans="2:9" s="8" customFormat="1" x14ac:dyDescent="0.25">
      <c r="B106" s="7"/>
      <c r="C106" s="7"/>
      <c r="D106" s="7"/>
      <c r="E106" s="7"/>
      <c r="F106" s="7"/>
      <c r="G106" s="7"/>
      <c r="H106" s="7"/>
      <c r="I106" s="7"/>
    </row>
    <row r="107" spans="2:9" s="8" customFormat="1" x14ac:dyDescent="0.3">
      <c r="B107" s="457" t="s">
        <v>204</v>
      </c>
      <c r="C107" s="469"/>
      <c r="D107" s="469"/>
      <c r="E107" s="470"/>
      <c r="F107" s="49" t="s">
        <v>19</v>
      </c>
      <c r="G107" s="49" t="s">
        <v>20</v>
      </c>
      <c r="H107" s="49" t="s">
        <v>24</v>
      </c>
      <c r="I107" s="49" t="s">
        <v>19</v>
      </c>
    </row>
    <row r="108" spans="2:9" s="8" customFormat="1" ht="25.2" customHeight="1" x14ac:dyDescent="0.25">
      <c r="B108" s="471"/>
      <c r="C108" s="472"/>
      <c r="D108" s="472"/>
      <c r="E108" s="473"/>
      <c r="F108" s="50" t="s">
        <v>188</v>
      </c>
      <c r="G108" s="50" t="s">
        <v>23</v>
      </c>
      <c r="H108" s="50" t="s">
        <v>25</v>
      </c>
      <c r="I108" s="50" t="s">
        <v>21</v>
      </c>
    </row>
    <row r="109" spans="2:9" s="8" customFormat="1" x14ac:dyDescent="0.25">
      <c r="B109" s="302"/>
      <c r="C109" s="397"/>
      <c r="D109" s="397"/>
      <c r="E109" s="398"/>
      <c r="F109" s="5"/>
      <c r="G109" s="5"/>
      <c r="H109" s="5"/>
      <c r="I109" s="51">
        <f>SUM(F109:H109)</f>
        <v>0</v>
      </c>
    </row>
    <row r="110" spans="2:9" s="8" customFormat="1" x14ac:dyDescent="0.3">
      <c r="B110" s="399"/>
      <c r="C110" s="400"/>
      <c r="D110" s="400"/>
      <c r="E110" s="401"/>
      <c r="F110" s="5"/>
      <c r="G110" s="5"/>
      <c r="H110" s="5"/>
      <c r="I110" s="52">
        <f>SUM(F110:H110)</f>
        <v>0</v>
      </c>
    </row>
    <row r="111" spans="2:9" s="8" customFormat="1" x14ac:dyDescent="0.25">
      <c r="B111" s="391"/>
      <c r="C111" s="514"/>
      <c r="D111" s="514"/>
      <c r="E111" s="515"/>
      <c r="F111" s="5"/>
      <c r="G111" s="5"/>
      <c r="H111" s="5"/>
      <c r="I111" s="52">
        <f>SUM(F111:H111)</f>
        <v>0</v>
      </c>
    </row>
    <row r="112" spans="2:9" s="8" customFormat="1" x14ac:dyDescent="0.3">
      <c r="B112" s="512"/>
      <c r="C112" s="513"/>
      <c r="D112" s="513"/>
      <c r="E112" s="513"/>
      <c r="F112" s="5"/>
      <c r="G112" s="5"/>
      <c r="H112" s="5"/>
      <c r="I112" s="53">
        <f>SUM(F112:H112)</f>
        <v>0</v>
      </c>
    </row>
    <row r="113" spans="2:9" s="8" customFormat="1" ht="15" x14ac:dyDescent="0.25">
      <c r="B113" s="375" t="s">
        <v>22</v>
      </c>
      <c r="C113" s="376"/>
      <c r="D113" s="376"/>
      <c r="E113" s="376"/>
      <c r="F113" s="48">
        <f>SUM(F109:F112)</f>
        <v>0</v>
      </c>
      <c r="G113" s="48">
        <f>SUM(G109:G112)</f>
        <v>0</v>
      </c>
      <c r="H113" s="48">
        <f>SUM(H109:H112)</f>
        <v>0</v>
      </c>
      <c r="I113" s="48">
        <f>SUM(I109:I112)</f>
        <v>0</v>
      </c>
    </row>
    <row r="114" spans="2:9" s="8" customFormat="1" x14ac:dyDescent="0.25">
      <c r="B114" s="7"/>
      <c r="C114" s="7"/>
      <c r="D114" s="7"/>
      <c r="E114" s="7"/>
      <c r="F114" s="7"/>
      <c r="G114" s="7"/>
      <c r="H114" s="7"/>
      <c r="I114" s="7"/>
    </row>
    <row r="115" spans="2:9" s="8" customFormat="1" x14ac:dyDescent="0.25">
      <c r="B115" s="7"/>
      <c r="C115" s="7"/>
      <c r="D115" s="7"/>
      <c r="E115" s="7"/>
      <c r="F115" s="7"/>
      <c r="G115" s="7"/>
      <c r="H115" s="7"/>
      <c r="I115" s="7"/>
    </row>
    <row r="116" spans="2:9" s="8" customFormat="1" ht="12.9" customHeight="1" x14ac:dyDescent="0.25">
      <c r="B116" s="383" t="s">
        <v>205</v>
      </c>
      <c r="C116" s="384"/>
      <c r="D116" s="384"/>
      <c r="E116" s="384"/>
      <c r="F116" s="384"/>
      <c r="G116" s="384"/>
      <c r="H116" s="385"/>
      <c r="I116" s="42" t="s">
        <v>127</v>
      </c>
    </row>
    <row r="117" spans="2:9" s="8" customFormat="1" ht="12.9" customHeight="1" x14ac:dyDescent="0.25">
      <c r="B117" s="402"/>
      <c r="C117" s="403"/>
      <c r="D117" s="403"/>
      <c r="E117" s="403"/>
      <c r="F117" s="403"/>
      <c r="G117" s="403"/>
      <c r="H117" s="404"/>
      <c r="I117" s="4"/>
    </row>
    <row r="118" spans="2:9" s="8" customFormat="1" ht="12.9" customHeight="1" x14ac:dyDescent="0.25">
      <c r="B118" s="402"/>
      <c r="C118" s="403"/>
      <c r="D118" s="403"/>
      <c r="E118" s="403"/>
      <c r="F118" s="403"/>
      <c r="G118" s="403"/>
      <c r="H118" s="404"/>
      <c r="I118" s="4"/>
    </row>
    <row r="119" spans="2:9" s="8" customFormat="1" ht="12.9" customHeight="1" x14ac:dyDescent="0.25">
      <c r="B119" s="402"/>
      <c r="C119" s="403"/>
      <c r="D119" s="403"/>
      <c r="E119" s="403"/>
      <c r="F119" s="403"/>
      <c r="G119" s="403"/>
      <c r="H119" s="404"/>
      <c r="I119" s="4"/>
    </row>
    <row r="120" spans="2:9" s="8" customFormat="1" ht="12.9" customHeight="1" x14ac:dyDescent="0.25">
      <c r="B120" s="141"/>
      <c r="C120" s="142"/>
      <c r="D120" s="142"/>
      <c r="E120" s="142"/>
      <c r="F120" s="142"/>
      <c r="G120" s="142"/>
      <c r="H120" s="43" t="s">
        <v>138</v>
      </c>
      <c r="I120" s="56">
        <f>SUM(I117:I119)</f>
        <v>0</v>
      </c>
    </row>
    <row r="121" spans="2:9" s="8" customFormat="1" ht="12.9" customHeight="1" x14ac:dyDescent="0.25">
      <c r="B121" s="39"/>
      <c r="C121" s="39"/>
      <c r="D121" s="39"/>
      <c r="E121" s="39"/>
      <c r="F121" s="39"/>
      <c r="G121" s="39"/>
      <c r="H121" s="44"/>
      <c r="I121" s="58"/>
    </row>
    <row r="122" spans="2:9" s="8" customFormat="1" ht="20.399999999999999" customHeight="1" x14ac:dyDescent="0.25">
      <c r="B122" s="387" t="s">
        <v>207</v>
      </c>
      <c r="C122" s="387"/>
      <c r="D122" s="387"/>
      <c r="E122" s="387"/>
      <c r="F122" s="387"/>
      <c r="G122" s="387"/>
      <c r="H122" s="387"/>
      <c r="I122" s="387"/>
    </row>
    <row r="123" spans="2:9" s="8" customFormat="1" ht="40.5" customHeight="1" x14ac:dyDescent="0.25">
      <c r="B123" s="394"/>
      <c r="C123" s="395"/>
      <c r="D123" s="395"/>
      <c r="E123" s="395"/>
      <c r="F123" s="395"/>
      <c r="G123" s="395"/>
      <c r="H123" s="395"/>
      <c r="I123" s="396"/>
    </row>
    <row r="124" spans="2:9" s="8" customFormat="1" ht="12.9" customHeight="1" x14ac:dyDescent="0.25">
      <c r="B124" s="39"/>
      <c r="C124" s="39"/>
      <c r="D124" s="39"/>
      <c r="E124" s="39"/>
      <c r="F124" s="39"/>
      <c r="G124" s="39"/>
      <c r="H124" s="39"/>
      <c r="I124" s="39"/>
    </row>
    <row r="125" spans="2:9" s="8" customFormat="1" ht="12.9" customHeight="1" x14ac:dyDescent="0.25">
      <c r="B125" s="387" t="s">
        <v>208</v>
      </c>
      <c r="C125" s="387"/>
      <c r="D125" s="387"/>
      <c r="E125" s="387"/>
      <c r="F125" s="387"/>
      <c r="G125" s="387"/>
      <c r="H125" s="387"/>
      <c r="I125" s="387"/>
    </row>
    <row r="126" spans="2:9" s="8" customFormat="1" ht="8.4" customHeight="1" x14ac:dyDescent="0.25">
      <c r="B126" s="39"/>
      <c r="C126" s="39"/>
      <c r="D126" s="39"/>
      <c r="E126" s="39"/>
      <c r="F126" s="39"/>
      <c r="G126" s="39"/>
      <c r="H126" s="39"/>
      <c r="I126" s="39"/>
    </row>
    <row r="127" spans="2:9" s="8" customFormat="1" ht="48.9" customHeight="1" x14ac:dyDescent="0.25">
      <c r="B127" s="394"/>
      <c r="C127" s="395"/>
      <c r="D127" s="395"/>
      <c r="E127" s="395"/>
      <c r="F127" s="395"/>
      <c r="G127" s="395"/>
      <c r="H127" s="395"/>
      <c r="I127" s="396"/>
    </row>
    <row r="128" spans="2:9" s="8" customFormat="1" ht="12" customHeight="1" x14ac:dyDescent="0.25">
      <c r="B128" s="39"/>
      <c r="C128" s="39"/>
      <c r="D128" s="39"/>
      <c r="E128" s="39"/>
      <c r="F128" s="39"/>
      <c r="G128" s="39"/>
      <c r="H128" s="39"/>
      <c r="I128" s="39"/>
    </row>
    <row r="129" spans="1:9" s="8" customFormat="1" ht="12.9" customHeight="1" x14ac:dyDescent="0.25">
      <c r="B129" s="25" t="s">
        <v>141</v>
      </c>
      <c r="C129" s="25"/>
      <c r="D129" s="25"/>
      <c r="E129" s="25"/>
      <c r="F129" s="25"/>
      <c r="G129" s="7"/>
      <c r="H129" s="7"/>
      <c r="I129" s="7"/>
    </row>
    <row r="130" spans="1:9" s="8" customFormat="1" ht="12.9" customHeight="1" x14ac:dyDescent="0.25">
      <c r="B130" s="7"/>
      <c r="C130" s="7"/>
      <c r="D130" s="7"/>
      <c r="E130" s="40"/>
      <c r="F130" s="7"/>
      <c r="G130" s="7"/>
      <c r="H130" s="7"/>
      <c r="I130" s="7"/>
    </row>
    <row r="131" spans="1:9" s="8" customFormat="1" ht="12.9" customHeight="1" x14ac:dyDescent="0.25">
      <c r="B131" s="457" t="s">
        <v>38</v>
      </c>
      <c r="C131" s="458"/>
      <c r="D131" s="458"/>
      <c r="E131" s="458"/>
      <c r="F131" s="459"/>
      <c r="G131" s="122" t="s">
        <v>19</v>
      </c>
      <c r="H131" s="122" t="s">
        <v>20</v>
      </c>
      <c r="I131" s="122" t="s">
        <v>19</v>
      </c>
    </row>
    <row r="132" spans="1:9" s="8" customFormat="1" ht="27" customHeight="1" x14ac:dyDescent="0.25">
      <c r="B132" s="516"/>
      <c r="C132" s="517"/>
      <c r="D132" s="517"/>
      <c r="E132" s="517"/>
      <c r="F132" s="518"/>
      <c r="G132" s="50" t="s">
        <v>188</v>
      </c>
      <c r="H132" s="50" t="s">
        <v>23</v>
      </c>
      <c r="I132" s="50" t="s">
        <v>21</v>
      </c>
    </row>
    <row r="133" spans="1:9" s="8" customFormat="1" ht="15.9" customHeight="1" x14ac:dyDescent="0.25">
      <c r="B133" s="391"/>
      <c r="C133" s="500"/>
      <c r="D133" s="500"/>
      <c r="E133" s="500"/>
      <c r="F133" s="501"/>
      <c r="G133" s="5"/>
      <c r="H133" s="5"/>
      <c r="I133" s="55">
        <f>SUM(G133+H133)</f>
        <v>0</v>
      </c>
    </row>
    <row r="134" spans="1:9" s="8" customFormat="1" x14ac:dyDescent="0.25">
      <c r="B134" s="391"/>
      <c r="C134" s="392"/>
      <c r="D134" s="392"/>
      <c r="E134" s="392"/>
      <c r="F134" s="393"/>
      <c r="G134" s="5"/>
      <c r="H134" s="5"/>
      <c r="I134" s="55">
        <f>SUM(G134+H134)</f>
        <v>0</v>
      </c>
    </row>
    <row r="135" spans="1:9" s="8" customFormat="1" x14ac:dyDescent="0.25">
      <c r="B135" s="391"/>
      <c r="C135" s="392"/>
      <c r="D135" s="392"/>
      <c r="E135" s="392"/>
      <c r="F135" s="393"/>
      <c r="G135" s="5"/>
      <c r="H135" s="5"/>
      <c r="I135" s="55">
        <f>SUM(G135+H135)</f>
        <v>0</v>
      </c>
    </row>
    <row r="136" spans="1:9" s="8" customFormat="1" x14ac:dyDescent="0.25">
      <c r="B136" s="391"/>
      <c r="C136" s="392"/>
      <c r="D136" s="392"/>
      <c r="E136" s="392"/>
      <c r="F136" s="393"/>
      <c r="G136" s="5"/>
      <c r="H136" s="5"/>
      <c r="I136" s="55">
        <f>SUM(G136+H136)</f>
        <v>0</v>
      </c>
    </row>
    <row r="137" spans="1:9" s="8" customFormat="1" x14ac:dyDescent="0.25">
      <c r="B137" s="519"/>
      <c r="C137" s="520"/>
      <c r="D137" s="520"/>
      <c r="E137" s="520"/>
      <c r="F137" s="93" t="s">
        <v>57</v>
      </c>
      <c r="G137" s="94">
        <f>SUM(G133:G136)</f>
        <v>0</v>
      </c>
      <c r="H137" s="94">
        <f>SUM(H133:H136)</f>
        <v>0</v>
      </c>
      <c r="I137" s="94">
        <f>SUM(I133:I136)</f>
        <v>0</v>
      </c>
    </row>
    <row r="138" spans="1:9" s="8" customFormat="1" ht="15.6" x14ac:dyDescent="0.25">
      <c r="B138" s="39"/>
      <c r="C138" s="39"/>
      <c r="D138" s="39"/>
      <c r="E138" s="39"/>
      <c r="F138" s="58"/>
      <c r="G138" s="58"/>
      <c r="H138" s="58"/>
      <c r="I138" s="58"/>
    </row>
    <row r="139" spans="1:9" s="8" customFormat="1" ht="15.9" customHeight="1" x14ac:dyDescent="0.25">
      <c r="A139" s="25"/>
      <c r="B139" s="388" t="s">
        <v>142</v>
      </c>
      <c r="C139" s="389"/>
      <c r="D139" s="389"/>
      <c r="E139" s="389"/>
      <c r="F139" s="389"/>
      <c r="G139" s="389"/>
      <c r="H139" s="390"/>
      <c r="I139" s="42" t="s">
        <v>127</v>
      </c>
    </row>
    <row r="140" spans="1:9" s="8" customFormat="1" ht="15.9" customHeight="1" x14ac:dyDescent="0.25">
      <c r="B140" s="402"/>
      <c r="C140" s="403"/>
      <c r="D140" s="403"/>
      <c r="E140" s="403"/>
      <c r="F140" s="403"/>
      <c r="G140" s="403"/>
      <c r="H140" s="404"/>
      <c r="I140" s="6"/>
    </row>
    <row r="141" spans="1:9" x14ac:dyDescent="0.25">
      <c r="B141" s="402"/>
      <c r="C141" s="403"/>
      <c r="D141" s="403"/>
      <c r="E141" s="403"/>
      <c r="F141" s="403"/>
      <c r="G141" s="403"/>
      <c r="H141" s="404"/>
      <c r="I141" s="6"/>
    </row>
    <row r="142" spans="1:9" s="13" customFormat="1" x14ac:dyDescent="0.25">
      <c r="B142" s="15"/>
      <c r="C142" s="18"/>
      <c r="D142" s="18"/>
      <c r="E142" s="18"/>
      <c r="F142" s="18"/>
      <c r="G142" s="18"/>
      <c r="H142" s="43" t="s">
        <v>138</v>
      </c>
      <c r="I142" s="56">
        <f>SUM(I140:I141)</f>
        <v>0</v>
      </c>
    </row>
    <row r="143" spans="1:9" s="13" customFormat="1" ht="9" customHeight="1" x14ac:dyDescent="0.25">
      <c r="B143" s="17"/>
      <c r="C143" s="17"/>
      <c r="D143" s="17"/>
      <c r="E143" s="17"/>
      <c r="F143" s="17"/>
      <c r="G143" s="17"/>
      <c r="H143" s="44"/>
      <c r="I143" s="17"/>
    </row>
    <row r="144" spans="1:9" s="13" customFormat="1" ht="25.95" customHeight="1" x14ac:dyDescent="0.25">
      <c r="B144" s="438" t="s">
        <v>209</v>
      </c>
      <c r="C144" s="438"/>
      <c r="D144" s="438"/>
      <c r="E144" s="438"/>
      <c r="F144" s="438"/>
      <c r="G144" s="438"/>
      <c r="H144" s="438"/>
      <c r="I144" s="438"/>
    </row>
    <row r="145" spans="2:9" s="13" customFormat="1" ht="12.9" customHeight="1" x14ac:dyDescent="0.25">
      <c r="B145" s="140"/>
      <c r="C145" s="140"/>
      <c r="D145" s="140"/>
      <c r="E145" s="140"/>
      <c r="F145" s="140"/>
      <c r="G145" s="140"/>
      <c r="H145" s="140"/>
      <c r="I145" s="140"/>
    </row>
    <row r="146" spans="2:9" s="13" customFormat="1" ht="15" customHeight="1" x14ac:dyDescent="0.25">
      <c r="B146" s="508" t="s">
        <v>210</v>
      </c>
      <c r="C146" s="508"/>
      <c r="D146" s="508"/>
      <c r="E146" s="508"/>
      <c r="F146" s="508"/>
      <c r="G146" s="508"/>
      <c r="H146" s="508"/>
      <c r="I146" s="508"/>
    </row>
    <row r="147" spans="2:9" s="13" customFormat="1" ht="13.5" customHeight="1" x14ac:dyDescent="0.25">
      <c r="B147" s="140"/>
      <c r="C147" s="140"/>
      <c r="D147" s="140"/>
      <c r="E147" s="140"/>
      <c r="F147" s="140"/>
      <c r="G147" s="140"/>
      <c r="H147" s="140"/>
      <c r="I147" s="140"/>
    </row>
    <row r="148" spans="2:9" s="13" customFormat="1" ht="13.5" customHeight="1" x14ac:dyDescent="0.25">
      <c r="B148" s="24"/>
      <c r="C148" s="139"/>
      <c r="D148" s="139"/>
      <c r="E148" s="139"/>
      <c r="F148" s="9" t="s">
        <v>164</v>
      </c>
      <c r="G148" s="9" t="s">
        <v>166</v>
      </c>
      <c r="H148" s="9" t="s">
        <v>165</v>
      </c>
      <c r="I148" s="9" t="s">
        <v>50</v>
      </c>
    </row>
    <row r="149" spans="2:9" s="13" customFormat="1" ht="13.5" customHeight="1" x14ac:dyDescent="0.25">
      <c r="B149" s="19" t="s">
        <v>40</v>
      </c>
      <c r="C149" s="17"/>
      <c r="D149" s="17"/>
      <c r="E149" s="17"/>
      <c r="F149" s="6"/>
      <c r="G149" s="6"/>
      <c r="H149" s="6"/>
      <c r="I149" s="124">
        <f t="shared" ref="I149:I159" si="2">SUM(F149:H149)</f>
        <v>0</v>
      </c>
    </row>
    <row r="150" spans="2:9" s="13" customFormat="1" ht="13.5" customHeight="1" x14ac:dyDescent="0.25">
      <c r="B150" s="15" t="s">
        <v>41</v>
      </c>
      <c r="C150" s="18"/>
      <c r="D150" s="18"/>
      <c r="E150" s="18"/>
      <c r="F150" s="6"/>
      <c r="G150" s="6"/>
      <c r="H150" s="6"/>
      <c r="I150" s="124">
        <f t="shared" si="2"/>
        <v>0</v>
      </c>
    </row>
    <row r="151" spans="2:9" s="13" customFormat="1" ht="13.5" customHeight="1" x14ac:dyDescent="0.25">
      <c r="B151" s="19" t="s">
        <v>42</v>
      </c>
      <c r="C151" s="17"/>
      <c r="D151" s="17"/>
      <c r="E151" s="17"/>
      <c r="F151" s="6"/>
      <c r="G151" s="6"/>
      <c r="H151" s="6"/>
      <c r="I151" s="124">
        <f t="shared" si="2"/>
        <v>0</v>
      </c>
    </row>
    <row r="152" spans="2:9" s="13" customFormat="1" ht="13.5" customHeight="1" x14ac:dyDescent="0.25">
      <c r="B152" s="15" t="s">
        <v>43</v>
      </c>
      <c r="C152" s="18"/>
      <c r="D152" s="18"/>
      <c r="E152" s="18"/>
      <c r="F152" s="6"/>
      <c r="G152" s="6"/>
      <c r="H152" s="6"/>
      <c r="I152" s="124">
        <f t="shared" si="2"/>
        <v>0</v>
      </c>
    </row>
    <row r="153" spans="2:9" s="13" customFormat="1" ht="13.5" customHeight="1" x14ac:dyDescent="0.25">
      <c r="B153" s="405" t="s">
        <v>44</v>
      </c>
      <c r="C153" s="406"/>
      <c r="D153" s="406"/>
      <c r="E153" s="407"/>
      <c r="F153" s="6">
        <v>23014.91</v>
      </c>
      <c r="G153" s="6"/>
      <c r="H153" s="6">
        <v>-5353.07</v>
      </c>
      <c r="I153" s="124">
        <f t="shared" si="2"/>
        <v>17661.84</v>
      </c>
    </row>
    <row r="154" spans="2:9" s="13" customFormat="1" ht="13.5" customHeight="1" x14ac:dyDescent="0.25">
      <c r="B154" s="405" t="s">
        <v>45</v>
      </c>
      <c r="C154" s="406"/>
      <c r="D154" s="406"/>
      <c r="E154" s="407"/>
      <c r="F154" s="6"/>
      <c r="G154" s="6"/>
      <c r="H154" s="6"/>
      <c r="I154" s="124">
        <f t="shared" si="2"/>
        <v>0</v>
      </c>
    </row>
    <row r="155" spans="2:9" s="13" customFormat="1" ht="13.5" customHeight="1" x14ac:dyDescent="0.25">
      <c r="B155" s="505" t="s">
        <v>167</v>
      </c>
      <c r="C155" s="506"/>
      <c r="D155" s="506"/>
      <c r="E155" s="507"/>
      <c r="F155" s="6"/>
      <c r="G155" s="6"/>
      <c r="H155" s="6"/>
      <c r="I155" s="124">
        <f t="shared" si="2"/>
        <v>0</v>
      </c>
    </row>
    <row r="156" spans="2:9" s="13" customFormat="1" ht="13.5" customHeight="1" x14ac:dyDescent="0.25">
      <c r="B156" s="405" t="s">
        <v>46</v>
      </c>
      <c r="C156" s="406"/>
      <c r="D156" s="406"/>
      <c r="E156" s="407"/>
      <c r="F156" s="6"/>
      <c r="G156" s="6">
        <v>655.77</v>
      </c>
      <c r="H156" s="6"/>
      <c r="I156" s="124">
        <f t="shared" si="2"/>
        <v>655.77</v>
      </c>
    </row>
    <row r="157" spans="2:9" s="13" customFormat="1" ht="13.5" customHeight="1" x14ac:dyDescent="0.25">
      <c r="B157" s="405" t="s">
        <v>47</v>
      </c>
      <c r="C157" s="406"/>
      <c r="D157" s="406"/>
      <c r="E157" s="407"/>
      <c r="F157" s="6"/>
      <c r="G157" s="6"/>
      <c r="H157" s="6"/>
      <c r="I157" s="124">
        <f t="shared" si="2"/>
        <v>0</v>
      </c>
    </row>
    <row r="158" spans="2:9" s="13" customFormat="1" ht="13.5" customHeight="1" x14ac:dyDescent="0.25">
      <c r="B158" s="405" t="s">
        <v>48</v>
      </c>
      <c r="C158" s="406"/>
      <c r="D158" s="406"/>
      <c r="E158" s="407"/>
      <c r="F158" s="6"/>
      <c r="G158" s="6"/>
      <c r="H158" s="6"/>
      <c r="I158" s="124">
        <f t="shared" si="2"/>
        <v>0</v>
      </c>
    </row>
    <row r="159" spans="2:9" s="13" customFormat="1" ht="13.5" customHeight="1" x14ac:dyDescent="0.25">
      <c r="B159" s="405" t="s">
        <v>49</v>
      </c>
      <c r="C159" s="406"/>
      <c r="D159" s="406"/>
      <c r="E159" s="407"/>
      <c r="F159" s="6"/>
      <c r="G159" s="6"/>
      <c r="H159" s="6"/>
      <c r="I159" s="124">
        <f t="shared" si="2"/>
        <v>0</v>
      </c>
    </row>
    <row r="160" spans="2:9" s="13" customFormat="1" ht="13.5" customHeight="1" x14ac:dyDescent="0.25">
      <c r="B160" s="424" t="s">
        <v>57</v>
      </c>
      <c r="C160" s="425"/>
      <c r="D160" s="425"/>
      <c r="E160" s="511"/>
      <c r="F160" s="56">
        <f>SUM(F149:F159)</f>
        <v>23014.91</v>
      </c>
      <c r="G160" s="56">
        <f>SUM(G149:G159)</f>
        <v>655.77</v>
      </c>
      <c r="H160" s="56">
        <f>SUM(H149:H159)</f>
        <v>-5353.07</v>
      </c>
      <c r="I160" s="56">
        <f>SUM(I149:I159)</f>
        <v>18317.61</v>
      </c>
    </row>
    <row r="161" spans="2:9" s="13" customFormat="1" ht="8.4" customHeight="1" x14ac:dyDescent="0.25">
      <c r="B161" s="140"/>
      <c r="C161" s="140"/>
      <c r="D161" s="140"/>
      <c r="E161" s="140"/>
      <c r="F161" s="140"/>
      <c r="G161" s="140"/>
      <c r="H161" s="140"/>
      <c r="I161" s="140"/>
    </row>
    <row r="162" spans="2:9" s="13" customFormat="1" ht="10.5" customHeight="1" x14ac:dyDescent="0.25">
      <c r="B162" s="144"/>
      <c r="C162" s="144"/>
      <c r="D162" s="144"/>
      <c r="E162" s="144"/>
      <c r="F162" s="144"/>
      <c r="G162" s="144"/>
      <c r="H162" s="144"/>
      <c r="I162" s="144"/>
    </row>
    <row r="163" spans="2:9" s="13" customFormat="1" ht="15.9" customHeight="1" x14ac:dyDescent="0.25">
      <c r="B163" s="508" t="s">
        <v>211</v>
      </c>
      <c r="C163" s="508"/>
      <c r="D163" s="508"/>
      <c r="E163" s="508"/>
      <c r="F163" s="508"/>
      <c r="G163" s="508"/>
      <c r="H163" s="508"/>
      <c r="I163" s="508"/>
    </row>
    <row r="164" spans="2:9" s="13" customFormat="1" ht="16.5" customHeight="1" x14ac:dyDescent="0.25">
      <c r="B164" s="144"/>
      <c r="C164" s="144"/>
      <c r="D164" s="144"/>
      <c r="E164" s="144"/>
      <c r="F164" s="144"/>
      <c r="G164" s="144"/>
      <c r="H164" s="144"/>
      <c r="I164" s="144"/>
    </row>
    <row r="165" spans="2:9" s="13" customFormat="1" ht="16.5" customHeight="1" x14ac:dyDescent="0.25">
      <c r="B165" s="24"/>
      <c r="C165" s="139"/>
      <c r="D165" s="139"/>
      <c r="E165" s="139"/>
      <c r="F165" s="9" t="s">
        <v>164</v>
      </c>
      <c r="G165" s="9" t="s">
        <v>166</v>
      </c>
      <c r="H165" s="9" t="s">
        <v>165</v>
      </c>
      <c r="I165" s="9" t="s">
        <v>50</v>
      </c>
    </row>
    <row r="166" spans="2:9" s="13" customFormat="1" ht="16.5" customHeight="1" x14ac:dyDescent="0.25">
      <c r="B166" s="405" t="s">
        <v>168</v>
      </c>
      <c r="C166" s="406"/>
      <c r="D166" s="406"/>
      <c r="E166" s="406"/>
      <c r="F166" s="6"/>
      <c r="G166" s="6"/>
      <c r="H166" s="6"/>
      <c r="I166" s="124">
        <f t="shared" ref="I166:I172" si="3">SUM(F166:H166)</f>
        <v>0</v>
      </c>
    </row>
    <row r="167" spans="2:9" s="13" customFormat="1" ht="16.5" customHeight="1" x14ac:dyDescent="0.25">
      <c r="B167" s="421" t="s">
        <v>53</v>
      </c>
      <c r="C167" s="422"/>
      <c r="D167" s="422"/>
      <c r="E167" s="422"/>
      <c r="F167" s="125"/>
      <c r="G167" s="6"/>
      <c r="H167" s="6"/>
      <c r="I167" s="124">
        <f t="shared" si="3"/>
        <v>0</v>
      </c>
    </row>
    <row r="168" spans="2:9" s="13" customFormat="1" ht="16.5" customHeight="1" x14ac:dyDescent="0.25">
      <c r="B168" s="421" t="s">
        <v>169</v>
      </c>
      <c r="C168" s="422"/>
      <c r="D168" s="422"/>
      <c r="E168" s="422"/>
      <c r="F168" s="6"/>
      <c r="G168" s="6"/>
      <c r="H168" s="6"/>
      <c r="I168" s="124">
        <f t="shared" si="3"/>
        <v>0</v>
      </c>
    </row>
    <row r="169" spans="2:9" s="13" customFormat="1" ht="16.5" customHeight="1" x14ac:dyDescent="0.25">
      <c r="B169" s="421" t="s">
        <v>54</v>
      </c>
      <c r="C169" s="422"/>
      <c r="D169" s="422"/>
      <c r="E169" s="422"/>
      <c r="F169" s="38"/>
      <c r="G169" s="6">
        <v>4638.5</v>
      </c>
      <c r="H169" s="6"/>
      <c r="I169" s="124">
        <f t="shared" si="3"/>
        <v>4638.5</v>
      </c>
    </row>
    <row r="170" spans="2:9" s="13" customFormat="1" ht="16.5" customHeight="1" x14ac:dyDescent="0.25">
      <c r="B170" s="421" t="s">
        <v>55</v>
      </c>
      <c r="C170" s="422"/>
      <c r="D170" s="422"/>
      <c r="E170" s="422"/>
      <c r="F170" s="6"/>
      <c r="G170" s="6"/>
      <c r="H170" s="6"/>
      <c r="I170" s="124">
        <f t="shared" si="3"/>
        <v>0</v>
      </c>
    </row>
    <row r="171" spans="2:9" s="13" customFormat="1" ht="16.5" customHeight="1" x14ac:dyDescent="0.25">
      <c r="B171" s="421" t="s">
        <v>56</v>
      </c>
      <c r="C171" s="422"/>
      <c r="D171" s="422"/>
      <c r="E171" s="422"/>
      <c r="F171" s="38"/>
      <c r="G171" s="6"/>
      <c r="H171" s="6"/>
      <c r="I171" s="124">
        <f t="shared" si="3"/>
        <v>0</v>
      </c>
    </row>
    <row r="172" spans="2:9" s="13" customFormat="1" ht="16.5" customHeight="1" x14ac:dyDescent="0.25">
      <c r="B172" s="421" t="s">
        <v>170</v>
      </c>
      <c r="C172" s="422"/>
      <c r="D172" s="422"/>
      <c r="E172" s="423"/>
      <c r="F172" s="6"/>
      <c r="G172" s="6"/>
      <c r="H172" s="6"/>
      <c r="I172" s="124">
        <f t="shared" si="3"/>
        <v>0</v>
      </c>
    </row>
    <row r="173" spans="2:9" s="13" customFormat="1" ht="16.5" customHeight="1" x14ac:dyDescent="0.25">
      <c r="B173" s="424" t="s">
        <v>57</v>
      </c>
      <c r="C173" s="425"/>
      <c r="D173" s="425"/>
      <c r="E173" s="425"/>
      <c r="F173" s="56">
        <f>SUM(F166:F172)</f>
        <v>0</v>
      </c>
      <c r="G173" s="56">
        <f>SUM(G166:G172)</f>
        <v>4638.5</v>
      </c>
      <c r="H173" s="56">
        <f>SUM(H166:H172)</f>
        <v>0</v>
      </c>
      <c r="I173" s="56">
        <f>SUM(I166:I172)</f>
        <v>4638.5</v>
      </c>
    </row>
    <row r="174" spans="2:9" s="13" customFormat="1" ht="16.5" customHeight="1" x14ac:dyDescent="0.25">
      <c r="B174" s="144"/>
      <c r="C174" s="144"/>
      <c r="D174" s="144"/>
      <c r="E174" s="144"/>
      <c r="F174" s="144"/>
      <c r="G174" s="144"/>
      <c r="H174" s="144"/>
      <c r="I174" s="144"/>
    </row>
    <row r="175" spans="2:9" s="13" customFormat="1" ht="15.6" x14ac:dyDescent="0.25">
      <c r="B175" s="25" t="s">
        <v>212</v>
      </c>
      <c r="C175" s="17"/>
      <c r="D175" s="17"/>
      <c r="E175" s="17"/>
      <c r="F175" s="17"/>
      <c r="G175" s="17"/>
      <c r="H175" s="17"/>
      <c r="I175" s="17"/>
    </row>
    <row r="176" spans="2:9" s="13" customFormat="1" ht="8.4" customHeight="1" x14ac:dyDescent="0.25">
      <c r="B176" s="25"/>
      <c r="C176" s="17"/>
      <c r="D176" s="17"/>
      <c r="E176" s="17"/>
      <c r="F176" s="17"/>
      <c r="G176" s="17"/>
      <c r="H176" s="17"/>
      <c r="I176" s="17"/>
    </row>
    <row r="177" spans="2:12" s="13" customFormat="1" ht="15.6" x14ac:dyDescent="0.25">
      <c r="B177" s="25" t="s">
        <v>214</v>
      </c>
      <c r="C177" s="17"/>
      <c r="D177" s="17"/>
      <c r="E177" s="17"/>
      <c r="F177" s="17"/>
      <c r="G177" s="17"/>
      <c r="H177" s="17"/>
      <c r="I177" s="17"/>
    </row>
    <row r="178" spans="2:12" s="13" customFormat="1" ht="3.9" customHeight="1" x14ac:dyDescent="0.25">
      <c r="B178" s="25"/>
      <c r="C178" s="17"/>
      <c r="D178" s="17"/>
      <c r="E178" s="17"/>
      <c r="F178" s="17"/>
      <c r="G178" s="17"/>
      <c r="H178" s="17"/>
      <c r="I178" s="17"/>
    </row>
    <row r="179" spans="2:12" s="13" customFormat="1" ht="14.4" x14ac:dyDescent="0.25">
      <c r="B179" s="414" t="s">
        <v>152</v>
      </c>
      <c r="C179" s="414"/>
      <c r="D179" s="414"/>
      <c r="E179" s="414"/>
      <c r="F179" s="414"/>
      <c r="G179" s="414"/>
      <c r="H179" s="414"/>
      <c r="I179" s="414"/>
    </row>
    <row r="180" spans="2:12" s="13" customFormat="1" ht="7.5" customHeight="1" x14ac:dyDescent="0.25">
      <c r="B180" s="17"/>
      <c r="C180" s="17"/>
      <c r="D180" s="17"/>
      <c r="E180" s="17"/>
      <c r="F180" s="17"/>
      <c r="G180" s="26"/>
      <c r="H180" s="26"/>
      <c r="I180" s="26"/>
    </row>
    <row r="181" spans="2:12" s="13" customFormat="1" ht="15.9" customHeight="1" x14ac:dyDescent="0.25">
      <c r="B181" s="405"/>
      <c r="C181" s="406"/>
      <c r="D181" s="406"/>
      <c r="E181" s="407"/>
      <c r="F181" s="435" t="s">
        <v>148</v>
      </c>
      <c r="G181" s="436"/>
      <c r="H181" s="437"/>
      <c r="I181" s="46"/>
    </row>
    <row r="182" spans="2:12" s="13" customFormat="1" ht="28.5" customHeight="1" x14ac:dyDescent="0.25">
      <c r="B182" s="386" t="s">
        <v>149</v>
      </c>
      <c r="C182" s="356"/>
      <c r="D182" s="356"/>
      <c r="E182" s="357"/>
      <c r="F182" s="417" t="s">
        <v>39</v>
      </c>
      <c r="G182" s="417" t="s">
        <v>151</v>
      </c>
      <c r="H182" s="417" t="s">
        <v>143</v>
      </c>
      <c r="I182" s="417" t="s">
        <v>132</v>
      </c>
    </row>
    <row r="183" spans="2:12" s="13" customFormat="1" ht="14.4" customHeight="1" x14ac:dyDescent="0.25">
      <c r="B183" s="411" t="s">
        <v>150</v>
      </c>
      <c r="C183" s="509"/>
      <c r="D183" s="509"/>
      <c r="E183" s="510"/>
      <c r="F183" s="418"/>
      <c r="G183" s="418"/>
      <c r="H183" s="418"/>
      <c r="I183" s="418"/>
    </row>
    <row r="184" spans="2:12" s="13" customFormat="1" ht="15.9" customHeight="1" x14ac:dyDescent="0.25">
      <c r="B184" s="405" t="s">
        <v>144</v>
      </c>
      <c r="C184" s="406"/>
      <c r="D184" s="406"/>
      <c r="E184" s="407"/>
      <c r="F184" s="6"/>
      <c r="G184" s="63"/>
      <c r="H184" s="63"/>
      <c r="I184" s="48">
        <f>SUM(F184:H184)</f>
        <v>0</v>
      </c>
    </row>
    <row r="185" spans="2:12" s="13" customFormat="1" ht="15.9" customHeight="1" x14ac:dyDescent="0.25">
      <c r="B185" s="405" t="s">
        <v>145</v>
      </c>
      <c r="C185" s="406"/>
      <c r="D185" s="406"/>
      <c r="E185" s="407"/>
      <c r="F185" s="6"/>
      <c r="G185" s="63"/>
      <c r="H185" s="63"/>
      <c r="I185" s="48">
        <f>SUM(F185:H185)</f>
        <v>0</v>
      </c>
    </row>
    <row r="186" spans="2:12" s="13" customFormat="1" ht="15.9" customHeight="1" x14ac:dyDescent="0.3">
      <c r="B186" s="405" t="s">
        <v>146</v>
      </c>
      <c r="C186" s="406"/>
      <c r="D186" s="406"/>
      <c r="E186" s="407"/>
      <c r="F186" s="6"/>
      <c r="G186" s="63"/>
      <c r="H186" s="63"/>
      <c r="I186" s="48">
        <f>SUM(F186:H186)</f>
        <v>0</v>
      </c>
      <c r="L186" s="45"/>
    </row>
    <row r="187" spans="2:12" s="13" customFormat="1" ht="15.9" customHeight="1" x14ac:dyDescent="0.25">
      <c r="B187" s="408" t="s">
        <v>147</v>
      </c>
      <c r="C187" s="409"/>
      <c r="D187" s="409"/>
      <c r="E187" s="410"/>
      <c r="F187" s="56">
        <f>SUM(F184:F186)</f>
        <v>0</v>
      </c>
      <c r="G187" s="56">
        <f>SUM(G184:G186)</f>
        <v>0</v>
      </c>
      <c r="H187" s="56">
        <f>SUM(H184:H186)</f>
        <v>0</v>
      </c>
      <c r="I187" s="48">
        <f>SUM(I184:I186)</f>
        <v>0</v>
      </c>
    </row>
    <row r="188" spans="2:12" s="13" customFormat="1" ht="6.9" customHeight="1" x14ac:dyDescent="0.25">
      <c r="B188" s="17"/>
      <c r="C188" s="17"/>
      <c r="D188" s="17"/>
      <c r="E188" s="17"/>
      <c r="F188" s="17"/>
      <c r="G188" s="26"/>
      <c r="H188" s="26"/>
      <c r="I188" s="26"/>
    </row>
    <row r="189" spans="2:12" s="13" customFormat="1" ht="14.4" x14ac:dyDescent="0.25">
      <c r="B189" s="414" t="s">
        <v>154</v>
      </c>
      <c r="C189" s="414"/>
      <c r="D189" s="414"/>
      <c r="E189" s="414"/>
      <c r="F189" s="414"/>
      <c r="G189" s="414"/>
      <c r="H189" s="414"/>
      <c r="I189" s="414"/>
    </row>
    <row r="190" spans="2:12" s="13" customFormat="1" ht="6" customHeight="1" x14ac:dyDescent="0.25">
      <c r="B190" s="17"/>
      <c r="C190" s="17"/>
      <c r="D190" s="17"/>
      <c r="E190" s="17"/>
      <c r="F190" s="17"/>
      <c r="G190" s="26"/>
      <c r="H190" s="26"/>
      <c r="I190" s="26"/>
    </row>
    <row r="191" spans="2:12" s="13" customFormat="1" ht="34.5" customHeight="1" x14ac:dyDescent="0.25">
      <c r="B191" s="386" t="s">
        <v>149</v>
      </c>
      <c r="C191" s="356"/>
      <c r="D191" s="356"/>
      <c r="E191" s="357"/>
      <c r="F191" s="417" t="s">
        <v>39</v>
      </c>
      <c r="G191" s="417" t="s">
        <v>151</v>
      </c>
      <c r="H191" s="417" t="s">
        <v>143</v>
      </c>
      <c r="I191" s="417" t="s">
        <v>132</v>
      </c>
    </row>
    <row r="192" spans="2:12" s="13" customFormat="1" ht="15" customHeight="1" x14ac:dyDescent="0.25">
      <c r="B192" s="411" t="s">
        <v>150</v>
      </c>
      <c r="C192" s="412"/>
      <c r="D192" s="412"/>
      <c r="E192" s="413"/>
      <c r="F192" s="418"/>
      <c r="G192" s="418"/>
      <c r="H192" s="418"/>
      <c r="I192" s="418"/>
    </row>
    <row r="193" spans="2:12" s="13" customFormat="1" ht="15.9" customHeight="1" x14ac:dyDescent="0.25">
      <c r="B193" s="405" t="s">
        <v>144</v>
      </c>
      <c r="C193" s="406"/>
      <c r="D193" s="406"/>
      <c r="E193" s="407"/>
      <c r="F193" s="6"/>
      <c r="G193" s="63"/>
      <c r="H193" s="63"/>
      <c r="I193" s="48">
        <f>SUM(F193:H193)</f>
        <v>0</v>
      </c>
    </row>
    <row r="194" spans="2:12" s="13" customFormat="1" ht="15.9" customHeight="1" x14ac:dyDescent="0.25">
      <c r="B194" s="405" t="s">
        <v>145</v>
      </c>
      <c r="C194" s="406"/>
      <c r="D194" s="406"/>
      <c r="E194" s="407"/>
      <c r="F194" s="6"/>
      <c r="G194" s="63"/>
      <c r="H194" s="63"/>
      <c r="I194" s="48">
        <f>SUM(F194:H194)</f>
        <v>0</v>
      </c>
    </row>
    <row r="195" spans="2:12" s="13" customFormat="1" ht="15.9" customHeight="1" x14ac:dyDescent="0.3">
      <c r="B195" s="405" t="s">
        <v>146</v>
      </c>
      <c r="C195" s="406"/>
      <c r="D195" s="406"/>
      <c r="E195" s="407"/>
      <c r="F195" s="6"/>
      <c r="G195" s="63"/>
      <c r="H195" s="63"/>
      <c r="I195" s="48">
        <f>SUM(F195:H195)</f>
        <v>0</v>
      </c>
      <c r="L195" s="45"/>
    </row>
    <row r="196" spans="2:12" s="13" customFormat="1" ht="15.9" customHeight="1" x14ac:dyDescent="0.25">
      <c r="B196" s="408" t="s">
        <v>147</v>
      </c>
      <c r="C196" s="409"/>
      <c r="D196" s="409"/>
      <c r="E196" s="410"/>
      <c r="F196" s="56">
        <f>SUM(F193:F195)</f>
        <v>0</v>
      </c>
      <c r="G196" s="56">
        <f>SUM(G193:G195)</f>
        <v>0</v>
      </c>
      <c r="H196" s="56">
        <f>SUM(H193:H195)</f>
        <v>0</v>
      </c>
      <c r="I196" s="56">
        <f>SUM(I193:I195)</f>
        <v>0</v>
      </c>
    </row>
    <row r="197" spans="2:12" s="13" customFormat="1" ht="6.9" customHeight="1" x14ac:dyDescent="0.25">
      <c r="B197" s="17"/>
      <c r="C197" s="17"/>
      <c r="D197" s="17"/>
      <c r="E197" s="17"/>
      <c r="F197" s="17"/>
      <c r="G197" s="26"/>
      <c r="H197" s="26"/>
      <c r="I197" s="26"/>
    </row>
    <row r="198" spans="2:12" s="13" customFormat="1" ht="15.6" x14ac:dyDescent="0.25">
      <c r="B198" s="25" t="s">
        <v>215</v>
      </c>
      <c r="C198" s="17"/>
      <c r="D198" s="17"/>
      <c r="E198" s="17"/>
      <c r="F198" s="17"/>
      <c r="G198" s="17"/>
      <c r="H198" s="17"/>
      <c r="I198" s="17"/>
    </row>
    <row r="199" spans="2:12" s="13" customFormat="1" ht="3" customHeight="1" x14ac:dyDescent="0.25">
      <c r="B199" s="25"/>
      <c r="C199" s="17"/>
      <c r="D199" s="17"/>
      <c r="E199" s="17"/>
      <c r="F199" s="17"/>
      <c r="G199" s="17"/>
      <c r="H199" s="17"/>
      <c r="I199" s="17"/>
    </row>
    <row r="200" spans="2:12" s="13" customFormat="1" ht="14.4" x14ac:dyDescent="0.25">
      <c r="B200" s="414" t="s">
        <v>153</v>
      </c>
      <c r="C200" s="414"/>
      <c r="D200" s="414"/>
      <c r="E200" s="414"/>
      <c r="F200" s="414"/>
      <c r="G200" s="414"/>
      <c r="H200" s="414"/>
      <c r="I200" s="414"/>
    </row>
    <row r="201" spans="2:12" s="13" customFormat="1" ht="5.4" customHeight="1" x14ac:dyDescent="0.25">
      <c r="B201" s="17"/>
      <c r="C201" s="17"/>
      <c r="D201" s="17"/>
      <c r="E201" s="17"/>
      <c r="F201" s="17"/>
      <c r="G201" s="26"/>
      <c r="H201" s="26"/>
      <c r="I201" s="26"/>
    </row>
    <row r="202" spans="2:12" s="13" customFormat="1" ht="34.5" customHeight="1" x14ac:dyDescent="0.25">
      <c r="B202" s="386" t="s">
        <v>149</v>
      </c>
      <c r="C202" s="356"/>
      <c r="D202" s="356"/>
      <c r="E202" s="357"/>
      <c r="F202" s="417" t="s">
        <v>39</v>
      </c>
      <c r="G202" s="417" t="s">
        <v>151</v>
      </c>
      <c r="H202" s="417" t="s">
        <v>143</v>
      </c>
      <c r="I202" s="417" t="s">
        <v>132</v>
      </c>
    </row>
    <row r="203" spans="2:12" s="13" customFormat="1" ht="15" customHeight="1" x14ac:dyDescent="0.25">
      <c r="B203" s="411" t="s">
        <v>150</v>
      </c>
      <c r="C203" s="412"/>
      <c r="D203" s="412"/>
      <c r="E203" s="413"/>
      <c r="F203" s="418"/>
      <c r="G203" s="418"/>
      <c r="H203" s="418"/>
      <c r="I203" s="418"/>
    </row>
    <row r="204" spans="2:12" s="13" customFormat="1" ht="15.9" customHeight="1" x14ac:dyDescent="0.25">
      <c r="B204" s="405" t="s">
        <v>144</v>
      </c>
      <c r="C204" s="406"/>
      <c r="D204" s="406"/>
      <c r="E204" s="407"/>
      <c r="F204" s="6"/>
      <c r="G204" s="63"/>
      <c r="H204" s="63"/>
      <c r="I204" s="48">
        <f>SUM(F204:H204)</f>
        <v>0</v>
      </c>
    </row>
    <row r="205" spans="2:12" s="13" customFormat="1" ht="15.9" customHeight="1" x14ac:dyDescent="0.25">
      <c r="B205" s="405" t="s">
        <v>145</v>
      </c>
      <c r="C205" s="406"/>
      <c r="D205" s="406"/>
      <c r="E205" s="407"/>
      <c r="F205" s="6"/>
      <c r="G205" s="63"/>
      <c r="H205" s="63"/>
      <c r="I205" s="48">
        <f>SUM(F205:H205)</f>
        <v>0</v>
      </c>
    </row>
    <row r="206" spans="2:12" s="13" customFormat="1" ht="15.9" customHeight="1" x14ac:dyDescent="0.3">
      <c r="B206" s="405" t="s">
        <v>146</v>
      </c>
      <c r="C206" s="406"/>
      <c r="D206" s="406"/>
      <c r="E206" s="407"/>
      <c r="F206" s="6"/>
      <c r="G206" s="63"/>
      <c r="H206" s="63"/>
      <c r="I206" s="48">
        <f>SUM(F206:H206)</f>
        <v>0</v>
      </c>
      <c r="L206" s="45"/>
    </row>
    <row r="207" spans="2:12" s="13" customFormat="1" ht="15.9" customHeight="1" x14ac:dyDescent="0.25">
      <c r="B207" s="408" t="s">
        <v>147</v>
      </c>
      <c r="C207" s="409"/>
      <c r="D207" s="409"/>
      <c r="E207" s="410"/>
      <c r="F207" s="56">
        <f>SUM(F204:F206)</f>
        <v>0</v>
      </c>
      <c r="G207" s="56">
        <f>SUM(G204:G206)</f>
        <v>0</v>
      </c>
      <c r="H207" s="56">
        <f>SUM(H204:H206)</f>
        <v>0</v>
      </c>
      <c r="I207" s="48">
        <f>SUM(I204:I206)</f>
        <v>0</v>
      </c>
    </row>
    <row r="208" spans="2:12" s="13" customFormat="1" ht="31.5" customHeight="1" x14ac:dyDescent="0.25">
      <c r="B208" s="17"/>
      <c r="C208" s="17"/>
      <c r="D208" s="17"/>
      <c r="E208" s="17"/>
      <c r="F208" s="17"/>
      <c r="G208" s="26"/>
      <c r="H208" s="26"/>
      <c r="I208" s="26"/>
    </row>
    <row r="209" spans="2:12" s="13" customFormat="1" ht="9" customHeight="1" x14ac:dyDescent="0.25">
      <c r="B209" s="17"/>
      <c r="C209" s="17"/>
      <c r="D209" s="17"/>
      <c r="E209" s="17"/>
      <c r="F209" s="17"/>
      <c r="G209" s="26"/>
      <c r="H209" s="26"/>
      <c r="I209" s="26"/>
    </row>
    <row r="210" spans="2:12" s="13" customFormat="1" ht="17.399999999999999" customHeight="1" x14ac:dyDescent="0.25">
      <c r="B210" s="414" t="s">
        <v>155</v>
      </c>
      <c r="C210" s="414"/>
      <c r="D210" s="414"/>
      <c r="E210" s="414"/>
      <c r="F210" s="414"/>
      <c r="G210" s="414"/>
      <c r="H210" s="414"/>
      <c r="I210" s="414"/>
    </row>
    <row r="211" spans="2:12" s="13" customFormat="1" ht="3.9" customHeight="1" x14ac:dyDescent="0.25">
      <c r="B211" s="17"/>
      <c r="C211" s="17"/>
      <c r="D211" s="17"/>
      <c r="E211" s="17"/>
      <c r="F211" s="17"/>
      <c r="G211" s="26"/>
      <c r="H211" s="26"/>
      <c r="I211" s="26"/>
    </row>
    <row r="212" spans="2:12" s="13" customFormat="1" ht="15.9" customHeight="1" x14ac:dyDescent="0.25">
      <c r="B212" s="405"/>
      <c r="C212" s="406"/>
      <c r="D212" s="406"/>
      <c r="E212" s="407"/>
      <c r="F212" s="435" t="s">
        <v>148</v>
      </c>
      <c r="G212" s="436"/>
      <c r="H212" s="437"/>
      <c r="I212" s="46"/>
    </row>
    <row r="213" spans="2:12" s="13" customFormat="1" ht="22.5" customHeight="1" x14ac:dyDescent="0.25">
      <c r="B213" s="386" t="s">
        <v>149</v>
      </c>
      <c r="C213" s="356"/>
      <c r="D213" s="356"/>
      <c r="E213" s="357"/>
      <c r="F213" s="419" t="s">
        <v>39</v>
      </c>
      <c r="G213" s="415" t="s">
        <v>151</v>
      </c>
      <c r="H213" s="415" t="s">
        <v>143</v>
      </c>
      <c r="I213" s="415" t="s">
        <v>132</v>
      </c>
    </row>
    <row r="214" spans="2:12" s="13" customFormat="1" ht="18" customHeight="1" x14ac:dyDescent="0.25">
      <c r="B214" s="411" t="s">
        <v>150</v>
      </c>
      <c r="C214" s="412"/>
      <c r="D214" s="412"/>
      <c r="E214" s="413"/>
      <c r="F214" s="420"/>
      <c r="G214" s="416"/>
      <c r="H214" s="416"/>
      <c r="I214" s="416"/>
    </row>
    <row r="215" spans="2:12" s="13" customFormat="1" ht="15.9" customHeight="1" x14ac:dyDescent="0.25">
      <c r="B215" s="405" t="s">
        <v>145</v>
      </c>
      <c r="C215" s="406"/>
      <c r="D215" s="406"/>
      <c r="E215" s="407"/>
      <c r="F215" s="6"/>
      <c r="G215" s="63"/>
      <c r="H215" s="63"/>
      <c r="I215" s="48">
        <f>SUM(F215:H215)</f>
        <v>0</v>
      </c>
    </row>
    <row r="216" spans="2:12" s="13" customFormat="1" ht="15.9" customHeight="1" x14ac:dyDescent="0.3">
      <c r="B216" s="405" t="s">
        <v>144</v>
      </c>
      <c r="C216" s="406"/>
      <c r="D216" s="406"/>
      <c r="E216" s="407"/>
      <c r="F216" s="6"/>
      <c r="G216" s="63"/>
      <c r="H216" s="63"/>
      <c r="I216" s="48">
        <f>SUM(F216:H216)</f>
        <v>0</v>
      </c>
      <c r="L216" s="45"/>
    </row>
    <row r="217" spans="2:12" s="13" customFormat="1" ht="15.9" customHeight="1" x14ac:dyDescent="0.3">
      <c r="B217" s="405" t="s">
        <v>146</v>
      </c>
      <c r="C217" s="406"/>
      <c r="D217" s="406"/>
      <c r="E217" s="407"/>
      <c r="F217" s="6"/>
      <c r="G217" s="63"/>
      <c r="H217" s="63"/>
      <c r="I217" s="48">
        <f>SUM(F217:H217)</f>
        <v>0</v>
      </c>
      <c r="L217" s="45"/>
    </row>
    <row r="218" spans="2:12" s="13" customFormat="1" ht="15.9" customHeight="1" x14ac:dyDescent="0.25">
      <c r="B218" s="408" t="s">
        <v>147</v>
      </c>
      <c r="C218" s="409"/>
      <c r="D218" s="409"/>
      <c r="E218" s="410"/>
      <c r="F218" s="56">
        <f>SUM(F215:F217)</f>
        <v>0</v>
      </c>
      <c r="G218" s="56">
        <f>SUM(G215:G217)</f>
        <v>0</v>
      </c>
      <c r="H218" s="56">
        <f>SUM(H215:H217)</f>
        <v>0</v>
      </c>
      <c r="I218" s="48">
        <f>SUM(I215:I217)</f>
        <v>0</v>
      </c>
    </row>
    <row r="219" spans="2:12" s="13" customFormat="1" ht="9.9" customHeight="1" x14ac:dyDescent="0.25">
      <c r="B219" s="17"/>
      <c r="C219" s="17"/>
      <c r="D219" s="17"/>
      <c r="E219" s="17"/>
      <c r="F219" s="17"/>
      <c r="G219" s="26"/>
      <c r="H219" s="26"/>
      <c r="I219" s="26"/>
    </row>
    <row r="220" spans="2:12" s="13" customFormat="1" ht="39" customHeight="1" x14ac:dyDescent="0.25">
      <c r="B220" s="438" t="s">
        <v>254</v>
      </c>
      <c r="C220" s="438"/>
      <c r="D220" s="438"/>
      <c r="E220" s="438"/>
      <c r="F220" s="438"/>
      <c r="G220" s="438"/>
      <c r="H220" s="438"/>
      <c r="I220" s="438"/>
    </row>
    <row r="221" spans="2:12" s="13" customFormat="1" ht="9" customHeight="1" x14ac:dyDescent="0.25">
      <c r="B221" s="140"/>
      <c r="C221" s="140"/>
      <c r="D221" s="140"/>
      <c r="E221" s="140"/>
      <c r="F221" s="140"/>
      <c r="G221" s="140"/>
      <c r="H221" s="140"/>
      <c r="I221" s="140"/>
    </row>
    <row r="222" spans="2:12" s="13" customFormat="1" ht="14.4" customHeight="1" x14ac:dyDescent="0.25">
      <c r="B222" s="439" t="s">
        <v>216</v>
      </c>
      <c r="C222" s="439"/>
      <c r="D222" s="439"/>
      <c r="E222" s="439"/>
      <c r="F222" s="439"/>
      <c r="G222" s="439"/>
      <c r="H222" s="439"/>
      <c r="I222" s="439"/>
    </row>
    <row r="223" spans="2:12" s="13" customFormat="1" ht="12" customHeight="1" x14ac:dyDescent="0.25">
      <c r="B223" s="150"/>
      <c r="C223" s="150"/>
      <c r="D223" s="150"/>
      <c r="E223" s="150"/>
      <c r="F223" s="150"/>
      <c r="G223" s="150"/>
      <c r="H223" s="150"/>
      <c r="I223" s="150"/>
    </row>
    <row r="224" spans="2:12" s="13" customFormat="1" ht="14.4" customHeight="1" x14ac:dyDescent="0.25">
      <c r="B224" s="388" t="s">
        <v>213</v>
      </c>
      <c r="C224" s="389"/>
      <c r="D224" s="389"/>
      <c r="E224" s="389"/>
      <c r="F224" s="389"/>
      <c r="G224" s="389"/>
      <c r="H224" s="390"/>
      <c r="I224" s="42" t="s">
        <v>127</v>
      </c>
    </row>
    <row r="225" spans="1:16" s="13" customFormat="1" ht="14.4" customHeight="1" x14ac:dyDescent="0.25">
      <c r="B225" s="402" t="s">
        <v>451</v>
      </c>
      <c r="C225" s="403"/>
      <c r="D225" s="403"/>
      <c r="E225" s="403"/>
      <c r="F225" s="403"/>
      <c r="G225" s="403"/>
      <c r="H225" s="404"/>
      <c r="I225" s="6">
        <v>184.07</v>
      </c>
    </row>
    <row r="226" spans="1:16" s="13" customFormat="1" ht="14.4" customHeight="1" x14ac:dyDescent="0.25">
      <c r="B226" s="402" t="s">
        <v>452</v>
      </c>
      <c r="C226" s="403"/>
      <c r="D226" s="403"/>
      <c r="E226" s="403"/>
      <c r="F226" s="403"/>
      <c r="G226" s="403"/>
      <c r="H226" s="404"/>
      <c r="I226" s="6">
        <v>495.44</v>
      </c>
    </row>
    <row r="227" spans="1:16" s="13" customFormat="1" ht="14.4" customHeight="1" x14ac:dyDescent="0.25">
      <c r="B227" s="402" t="s">
        <v>453</v>
      </c>
      <c r="C227" s="403"/>
      <c r="D227" s="403"/>
      <c r="E227" s="403"/>
      <c r="F227" s="403"/>
      <c r="G227" s="403"/>
      <c r="H227" s="404"/>
      <c r="I227" s="6">
        <v>16801.47</v>
      </c>
    </row>
    <row r="228" spans="1:16" s="13" customFormat="1" ht="14.4" customHeight="1" x14ac:dyDescent="0.25">
      <c r="B228" s="402" t="s">
        <v>454</v>
      </c>
      <c r="C228" s="403"/>
      <c r="D228" s="403"/>
      <c r="E228" s="403"/>
      <c r="F228" s="403"/>
      <c r="G228" s="403"/>
      <c r="H228" s="404"/>
      <c r="I228" s="6">
        <v>4683.3900000000003</v>
      </c>
    </row>
    <row r="229" spans="1:16" s="13" customFormat="1" ht="14.4" customHeight="1" x14ac:dyDescent="0.25">
      <c r="B229" s="15"/>
      <c r="C229" s="18"/>
      <c r="D229" s="18"/>
      <c r="E229" s="18"/>
      <c r="F229" s="18"/>
      <c r="G229" s="18"/>
      <c r="H229" s="43" t="s">
        <v>138</v>
      </c>
      <c r="I229" s="56">
        <f>SUM(I225:I228)</f>
        <v>22164.37</v>
      </c>
    </row>
    <row r="230" spans="1:16" s="13" customFormat="1" ht="22.5" customHeight="1" x14ac:dyDescent="0.25">
      <c r="B230" s="150"/>
      <c r="C230" s="150"/>
      <c r="D230" s="150"/>
      <c r="E230" s="150"/>
      <c r="F230" s="150"/>
      <c r="G230" s="150"/>
      <c r="H230" s="150"/>
      <c r="I230" s="150"/>
    </row>
    <row r="231" spans="1:16" ht="24.9" customHeight="1" x14ac:dyDescent="0.25">
      <c r="B231" s="25" t="s">
        <v>217</v>
      </c>
      <c r="C231" s="21"/>
      <c r="D231" s="21"/>
      <c r="E231" s="21"/>
      <c r="F231" s="21"/>
      <c r="G231" s="58"/>
      <c r="H231" s="58"/>
      <c r="I231" s="58"/>
    </row>
    <row r="232" spans="1:16" ht="22.5" customHeight="1" x14ac:dyDescent="0.25">
      <c r="B232" s="25" t="s">
        <v>218</v>
      </c>
      <c r="C232" s="21"/>
      <c r="D232" s="21"/>
      <c r="E232" s="21"/>
      <c r="F232" s="21"/>
      <c r="G232" s="58"/>
      <c r="H232" s="58"/>
      <c r="I232" s="58"/>
    </row>
    <row r="233" spans="1:16" ht="21.9" customHeight="1" x14ac:dyDescent="0.25">
      <c r="B233" s="414" t="s">
        <v>162</v>
      </c>
      <c r="C233" s="414"/>
      <c r="D233" s="414"/>
      <c r="E233" s="414"/>
      <c r="F233" s="414"/>
      <c r="G233" s="414"/>
      <c r="H233" s="414"/>
      <c r="I233" s="414"/>
    </row>
    <row r="234" spans="1:16" s="3" customFormat="1" ht="16.2" customHeight="1" x14ac:dyDescent="0.25">
      <c r="A234" s="12"/>
      <c r="B234" s="405"/>
      <c r="C234" s="406"/>
      <c r="D234" s="406"/>
      <c r="E234" s="407"/>
      <c r="F234" s="435" t="s">
        <v>156</v>
      </c>
      <c r="G234" s="436"/>
      <c r="H234" s="437"/>
      <c r="I234" s="46"/>
      <c r="J234" s="12"/>
      <c r="K234" s="12"/>
      <c r="L234" s="12"/>
      <c r="M234" s="12"/>
      <c r="N234" s="12"/>
      <c r="O234" s="12"/>
      <c r="P234" s="12"/>
    </row>
    <row r="235" spans="1:16" s="3" customFormat="1" ht="30" customHeight="1" x14ac:dyDescent="0.25">
      <c r="A235" s="12"/>
      <c r="B235" s="386" t="s">
        <v>149</v>
      </c>
      <c r="C235" s="356"/>
      <c r="D235" s="356"/>
      <c r="E235" s="357"/>
      <c r="F235" s="417" t="s">
        <v>157</v>
      </c>
      <c r="G235" s="417" t="s">
        <v>159</v>
      </c>
      <c r="H235" s="417" t="s">
        <v>158</v>
      </c>
      <c r="I235" s="417" t="s">
        <v>132</v>
      </c>
      <c r="J235" s="12"/>
      <c r="K235" s="12"/>
      <c r="L235" s="12"/>
      <c r="M235" s="12"/>
      <c r="N235" s="12"/>
      <c r="O235" s="12"/>
      <c r="P235" s="12"/>
    </row>
    <row r="236" spans="1:16" s="3" customFormat="1" x14ac:dyDescent="0.25">
      <c r="A236" s="12"/>
      <c r="B236" s="411" t="s">
        <v>150</v>
      </c>
      <c r="C236" s="412"/>
      <c r="D236" s="412"/>
      <c r="E236" s="413"/>
      <c r="F236" s="418"/>
      <c r="G236" s="418"/>
      <c r="H236" s="418"/>
      <c r="I236" s="418"/>
      <c r="J236" s="12"/>
      <c r="K236" s="12"/>
      <c r="L236" s="12"/>
      <c r="M236" s="12"/>
      <c r="N236" s="12"/>
      <c r="O236" s="12"/>
      <c r="P236" s="12"/>
    </row>
    <row r="237" spans="1:16" s="3" customFormat="1" ht="16.5" customHeight="1" x14ac:dyDescent="0.25">
      <c r="A237" s="12"/>
      <c r="B237" s="405" t="s">
        <v>186</v>
      </c>
      <c r="C237" s="406"/>
      <c r="D237" s="406"/>
      <c r="E237" s="407"/>
      <c r="F237" s="6">
        <f>83746.95+78795.56</f>
        <v>162542.51</v>
      </c>
      <c r="G237" s="63"/>
      <c r="H237" s="63"/>
      <c r="I237" s="48">
        <f>SUM(F237:H237)</f>
        <v>162542.51</v>
      </c>
      <c r="J237" s="12"/>
      <c r="K237" s="12"/>
      <c r="L237" s="12"/>
      <c r="M237" s="12"/>
      <c r="N237" s="12"/>
      <c r="O237" s="12"/>
      <c r="P237" s="12"/>
    </row>
    <row r="238" spans="1:16" s="1" customFormat="1" ht="27" customHeight="1" x14ac:dyDescent="0.25">
      <c r="A238" s="7"/>
      <c r="B238" s="377" t="s">
        <v>187</v>
      </c>
      <c r="C238" s="406"/>
      <c r="D238" s="406"/>
      <c r="E238" s="407"/>
      <c r="F238" s="6"/>
      <c r="G238" s="63"/>
      <c r="H238" s="63"/>
      <c r="I238" s="48">
        <f>SUM(F238:H238)</f>
        <v>0</v>
      </c>
      <c r="J238" s="7"/>
      <c r="K238" s="7"/>
      <c r="L238" s="7"/>
      <c r="M238" s="7"/>
      <c r="N238" s="7"/>
      <c r="O238" s="7"/>
      <c r="P238" s="7"/>
    </row>
    <row r="239" spans="1:16" ht="15" customHeight="1" x14ac:dyDescent="0.25">
      <c r="B239" s="408" t="s">
        <v>147</v>
      </c>
      <c r="C239" s="409"/>
      <c r="D239" s="409"/>
      <c r="E239" s="410"/>
      <c r="F239" s="56">
        <f>SUM(F237:F238)</f>
        <v>162542.51</v>
      </c>
      <c r="G239" s="56">
        <f>SUM(G237:G238)</f>
        <v>0</v>
      </c>
      <c r="H239" s="56">
        <f>SUM(H237:H238)</f>
        <v>0</v>
      </c>
      <c r="I239" s="56">
        <f>SUM(I237:I238)</f>
        <v>162542.51</v>
      </c>
    </row>
    <row r="240" spans="1:16" ht="12.9" customHeight="1" x14ac:dyDescent="0.25">
      <c r="B240" s="57"/>
      <c r="C240" s="57"/>
      <c r="D240" s="57"/>
      <c r="E240" s="57"/>
      <c r="F240" s="57"/>
      <c r="G240" s="58"/>
      <c r="H240" s="58"/>
      <c r="I240" s="58"/>
    </row>
    <row r="241" spans="1:16" ht="24" customHeight="1" x14ac:dyDescent="0.25">
      <c r="B241" s="414" t="s">
        <v>324</v>
      </c>
      <c r="C241" s="414"/>
      <c r="D241" s="414"/>
      <c r="E241" s="414"/>
      <c r="F241" s="414"/>
      <c r="G241" s="414"/>
      <c r="H241" s="414"/>
      <c r="I241" s="414"/>
    </row>
    <row r="242" spans="1:16" ht="15.9" customHeight="1" x14ac:dyDescent="0.25">
      <c r="B242" s="405"/>
      <c r="C242" s="406"/>
      <c r="D242" s="406"/>
      <c r="E242" s="407"/>
      <c r="F242" s="446" t="s">
        <v>156</v>
      </c>
      <c r="G242" s="447"/>
      <c r="H242" s="448"/>
      <c r="I242" s="46"/>
    </row>
    <row r="243" spans="1:16" ht="30.9" customHeight="1" x14ac:dyDescent="0.25">
      <c r="B243" s="386" t="s">
        <v>149</v>
      </c>
      <c r="C243" s="356"/>
      <c r="D243" s="356"/>
      <c r="E243" s="357"/>
      <c r="F243" s="417" t="s">
        <v>157</v>
      </c>
      <c r="G243" s="417" t="s">
        <v>159</v>
      </c>
      <c r="H243" s="417" t="s">
        <v>158</v>
      </c>
      <c r="I243" s="417" t="s">
        <v>132</v>
      </c>
    </row>
    <row r="244" spans="1:16" ht="11.4" customHeight="1" x14ac:dyDescent="0.25">
      <c r="B244" s="411" t="s">
        <v>150</v>
      </c>
      <c r="C244" s="412"/>
      <c r="D244" s="412"/>
      <c r="E244" s="413"/>
      <c r="F244" s="418"/>
      <c r="G244" s="418"/>
      <c r="H244" s="418"/>
      <c r="I244" s="418"/>
    </row>
    <row r="245" spans="1:16" ht="15" customHeight="1" x14ac:dyDescent="0.25">
      <c r="B245" s="405" t="s">
        <v>160</v>
      </c>
      <c r="C245" s="406"/>
      <c r="D245" s="406"/>
      <c r="E245" s="407"/>
      <c r="F245" s="6">
        <f>-7979.55+162542.51</f>
        <v>154562.96000000002</v>
      </c>
      <c r="G245" s="63"/>
      <c r="H245" s="63"/>
      <c r="I245" s="48">
        <f>SUM(F245:H245)</f>
        <v>154562.96000000002</v>
      </c>
    </row>
    <row r="246" spans="1:16" ht="24.9" customHeight="1" x14ac:dyDescent="0.25">
      <c r="B246" s="377" t="s">
        <v>161</v>
      </c>
      <c r="C246" s="406"/>
      <c r="D246" s="406"/>
      <c r="E246" s="407"/>
      <c r="F246" s="6"/>
      <c r="G246" s="63"/>
      <c r="H246" s="63"/>
      <c r="I246" s="48">
        <f>SUM(F246:H246)</f>
        <v>0</v>
      </c>
    </row>
    <row r="247" spans="1:16" s="3" customFormat="1" ht="15" customHeight="1" x14ac:dyDescent="0.25">
      <c r="A247" s="12"/>
      <c r="B247" s="408" t="s">
        <v>147</v>
      </c>
      <c r="C247" s="409"/>
      <c r="D247" s="409"/>
      <c r="E247" s="410"/>
      <c r="F247" s="56">
        <f>SUM(F245:F246)</f>
        <v>154562.96000000002</v>
      </c>
      <c r="G247" s="56">
        <f>SUM(G245:G246)</f>
        <v>0</v>
      </c>
      <c r="H247" s="56">
        <f>SUM(H245:H246)</f>
        <v>0</v>
      </c>
      <c r="I247" s="56">
        <f>SUM(I245:I246)</f>
        <v>154562.96000000002</v>
      </c>
      <c r="J247" s="12"/>
      <c r="K247" s="12"/>
      <c r="L247" s="12"/>
      <c r="M247" s="12"/>
      <c r="N247" s="12"/>
      <c r="O247" s="12"/>
      <c r="P247" s="12"/>
    </row>
    <row r="248" spans="1:16" ht="37.5" customHeight="1" x14ac:dyDescent="0.25">
      <c r="B248" s="17"/>
      <c r="C248" s="17"/>
      <c r="D248" s="17"/>
      <c r="E248" s="17"/>
      <c r="F248" s="17"/>
      <c r="G248" s="17"/>
      <c r="H248" s="17"/>
      <c r="I248" s="17"/>
    </row>
    <row r="249" spans="1:16" ht="18.899999999999999" customHeight="1" x14ac:dyDescent="0.25">
      <c r="B249" s="25" t="s">
        <v>219</v>
      </c>
      <c r="C249" s="21"/>
      <c r="D249" s="21"/>
      <c r="E249" s="21"/>
      <c r="F249" s="21"/>
      <c r="G249" s="58"/>
      <c r="H249" s="58"/>
      <c r="I249" s="58"/>
    </row>
    <row r="250" spans="1:16" ht="21" customHeight="1" x14ac:dyDescent="0.25">
      <c r="B250" s="414" t="s">
        <v>163</v>
      </c>
      <c r="C250" s="414"/>
      <c r="D250" s="414"/>
      <c r="E250" s="414"/>
      <c r="F250" s="414"/>
      <c r="G250" s="414"/>
      <c r="H250" s="414"/>
      <c r="I250" s="414"/>
    </row>
    <row r="251" spans="1:16" x14ac:dyDescent="0.25">
      <c r="B251" s="405"/>
      <c r="C251" s="406"/>
      <c r="D251" s="406"/>
      <c r="E251" s="407"/>
      <c r="F251" s="435" t="s">
        <v>156</v>
      </c>
      <c r="G251" s="436"/>
      <c r="H251" s="437"/>
      <c r="I251" s="46"/>
    </row>
    <row r="252" spans="1:16" ht="28.5" customHeight="1" x14ac:dyDescent="0.25">
      <c r="B252" s="386" t="s">
        <v>149</v>
      </c>
      <c r="C252" s="356"/>
      <c r="D252" s="356"/>
      <c r="E252" s="357"/>
      <c r="F252" s="417" t="s">
        <v>157</v>
      </c>
      <c r="G252" s="417" t="s">
        <v>159</v>
      </c>
      <c r="H252" s="417" t="s">
        <v>158</v>
      </c>
      <c r="I252" s="417" t="s">
        <v>132</v>
      </c>
    </row>
    <row r="253" spans="1:16" x14ac:dyDescent="0.25">
      <c r="B253" s="411" t="s">
        <v>150</v>
      </c>
      <c r="C253" s="412"/>
      <c r="D253" s="412"/>
      <c r="E253" s="413"/>
      <c r="F253" s="418"/>
      <c r="G253" s="418"/>
      <c r="H253" s="418"/>
      <c r="I253" s="418"/>
    </row>
    <row r="254" spans="1:16" ht="13.2" customHeight="1" x14ac:dyDescent="0.25">
      <c r="B254" s="405" t="s">
        <v>160</v>
      </c>
      <c r="C254" s="406"/>
      <c r="D254" s="406"/>
      <c r="E254" s="407"/>
      <c r="F254" s="6">
        <f>7195.23+16253.05+1503.19</f>
        <v>24951.469999999998</v>
      </c>
      <c r="G254" s="63"/>
      <c r="H254" s="63"/>
      <c r="I254" s="48">
        <f>SUM(F254:H254)</f>
        <v>24951.469999999998</v>
      </c>
    </row>
    <row r="255" spans="1:16" s="8" customFormat="1" x14ac:dyDescent="0.25">
      <c r="B255" s="377" t="s">
        <v>161</v>
      </c>
      <c r="C255" s="406"/>
      <c r="D255" s="406"/>
      <c r="E255" s="407"/>
      <c r="F255" s="6"/>
      <c r="G255" s="63"/>
      <c r="H255" s="63"/>
      <c r="I255" s="48">
        <f>SUM(F255:H255)</f>
        <v>0</v>
      </c>
    </row>
    <row r="256" spans="1:16" x14ac:dyDescent="0.25">
      <c r="B256" s="408" t="s">
        <v>147</v>
      </c>
      <c r="C256" s="409"/>
      <c r="D256" s="409"/>
      <c r="E256" s="410"/>
      <c r="F256" s="56">
        <f>SUM(F254:F255)</f>
        <v>24951.469999999998</v>
      </c>
      <c r="G256" s="56">
        <f>SUM(G254:G255)</f>
        <v>0</v>
      </c>
      <c r="H256" s="56">
        <f>SUM(H254:H255)</f>
        <v>0</v>
      </c>
      <c r="I256" s="56">
        <f>SUM(I254:I255)</f>
        <v>24951.469999999998</v>
      </c>
    </row>
    <row r="257" spans="2:9" ht="9.9" customHeight="1" x14ac:dyDescent="0.25">
      <c r="B257" s="57"/>
      <c r="C257" s="57"/>
      <c r="D257" s="57"/>
      <c r="E257" s="57"/>
      <c r="F257" s="57"/>
      <c r="G257" s="58"/>
      <c r="H257" s="58"/>
      <c r="I257" s="58"/>
    </row>
    <row r="258" spans="2:9" ht="19.5" customHeight="1" x14ac:dyDescent="0.25">
      <c r="B258" s="414" t="s">
        <v>323</v>
      </c>
      <c r="C258" s="414"/>
      <c r="D258" s="414"/>
      <c r="E258" s="414"/>
      <c r="F258" s="414"/>
      <c r="G258" s="414"/>
      <c r="H258" s="414"/>
      <c r="I258" s="414"/>
    </row>
    <row r="259" spans="2:9" x14ac:dyDescent="0.25">
      <c r="B259" s="405"/>
      <c r="C259" s="406"/>
      <c r="D259" s="406"/>
      <c r="E259" s="407"/>
      <c r="F259" s="446" t="s">
        <v>156</v>
      </c>
      <c r="G259" s="447"/>
      <c r="H259" s="448"/>
      <c r="I259" s="46"/>
    </row>
    <row r="260" spans="2:9" ht="29.4" customHeight="1" x14ac:dyDescent="0.25">
      <c r="B260" s="386" t="s">
        <v>149</v>
      </c>
      <c r="C260" s="356"/>
      <c r="D260" s="356"/>
      <c r="E260" s="357"/>
      <c r="F260" s="417" t="s">
        <v>157</v>
      </c>
      <c r="G260" s="417" t="s">
        <v>159</v>
      </c>
      <c r="H260" s="417" t="s">
        <v>158</v>
      </c>
      <c r="I260" s="417" t="s">
        <v>132</v>
      </c>
    </row>
    <row r="261" spans="2:9" x14ac:dyDescent="0.25">
      <c r="B261" s="411" t="s">
        <v>150</v>
      </c>
      <c r="C261" s="412"/>
      <c r="D261" s="412"/>
      <c r="E261" s="413"/>
      <c r="F261" s="418"/>
      <c r="G261" s="418"/>
      <c r="H261" s="418"/>
      <c r="I261" s="418"/>
    </row>
    <row r="262" spans="2:9" ht="16.5" customHeight="1" x14ac:dyDescent="0.25">
      <c r="B262" s="405" t="s">
        <v>186</v>
      </c>
      <c r="C262" s="406"/>
      <c r="D262" s="406"/>
      <c r="E262" s="407"/>
      <c r="F262" s="6">
        <f>24951.47</f>
        <v>24951.47</v>
      </c>
      <c r="G262" s="63"/>
      <c r="H262" s="63"/>
      <c r="I262" s="48">
        <f>SUM(F262:H262)</f>
        <v>24951.47</v>
      </c>
    </row>
    <row r="263" spans="2:9" ht="16.5" customHeight="1" x14ac:dyDescent="0.25">
      <c r="B263" s="377" t="s">
        <v>187</v>
      </c>
      <c r="C263" s="406"/>
      <c r="D263" s="406"/>
      <c r="E263" s="407"/>
      <c r="F263" s="6"/>
      <c r="G263" s="63"/>
      <c r="H263" s="63"/>
      <c r="I263" s="48">
        <f>SUM(F263:H263)</f>
        <v>0</v>
      </c>
    </row>
    <row r="264" spans="2:9" ht="15" customHeight="1" x14ac:dyDescent="0.25">
      <c r="B264" s="408" t="s">
        <v>147</v>
      </c>
      <c r="C264" s="409"/>
      <c r="D264" s="409"/>
      <c r="E264" s="410"/>
      <c r="F264" s="56">
        <f>SUM(F262:F263)</f>
        <v>24951.47</v>
      </c>
      <c r="G264" s="56">
        <f>SUM(G262:G263)</f>
        <v>0</v>
      </c>
      <c r="H264" s="56">
        <f>SUM(H262:H263)</f>
        <v>0</v>
      </c>
      <c r="I264" s="56">
        <f>SUM(I262:I263)</f>
        <v>24951.47</v>
      </c>
    </row>
    <row r="265" spans="2:9" ht="11.4" customHeight="1" x14ac:dyDescent="0.25">
      <c r="B265" s="28"/>
      <c r="C265" s="28"/>
      <c r="D265" s="28"/>
      <c r="E265" s="28"/>
      <c r="F265" s="17"/>
      <c r="G265" s="26"/>
      <c r="H265" s="26"/>
      <c r="I265" s="26"/>
    </row>
    <row r="266" spans="2:9" ht="44.4" customHeight="1" x14ac:dyDescent="0.25">
      <c r="B266" s="438" t="s">
        <v>220</v>
      </c>
      <c r="C266" s="438"/>
      <c r="D266" s="438"/>
      <c r="E266" s="438"/>
      <c r="F266" s="438"/>
      <c r="G266" s="438"/>
      <c r="H266" s="438"/>
      <c r="I266" s="438"/>
    </row>
    <row r="267" spans="2:9" s="8" customFormat="1" ht="21.9" customHeight="1" x14ac:dyDescent="0.25">
      <c r="B267" s="25" t="s">
        <v>171</v>
      </c>
      <c r="C267" s="21"/>
      <c r="D267" s="21"/>
      <c r="E267" s="21"/>
      <c r="F267" s="21"/>
      <c r="G267" s="21"/>
      <c r="H267" s="20"/>
      <c r="I267" s="58"/>
    </row>
    <row r="268" spans="2:9" s="21" customFormat="1" ht="18.899999999999999" customHeight="1" x14ac:dyDescent="0.25">
      <c r="B268" s="354" t="s">
        <v>221</v>
      </c>
      <c r="C268" s="354"/>
      <c r="D268" s="354"/>
      <c r="E268" s="354"/>
      <c r="F268" s="354"/>
      <c r="G268" s="354"/>
      <c r="H268" s="354"/>
      <c r="I268" s="354"/>
    </row>
    <row r="269" spans="2:9" s="21" customFormat="1" ht="18" customHeight="1" x14ac:dyDescent="0.25">
      <c r="B269" s="449" t="s">
        <v>223</v>
      </c>
      <c r="C269" s="450"/>
      <c r="D269" s="450"/>
      <c r="E269" s="450"/>
      <c r="F269" s="450"/>
      <c r="G269" s="450"/>
      <c r="H269" s="451"/>
      <c r="I269" s="9" t="s">
        <v>222</v>
      </c>
    </row>
    <row r="270" spans="2:9" s="77" customFormat="1" ht="14.4" customHeight="1" x14ac:dyDescent="0.25">
      <c r="B270" s="432"/>
      <c r="C270" s="433"/>
      <c r="D270" s="433"/>
      <c r="E270" s="433"/>
      <c r="F270" s="433"/>
      <c r="G270" s="433"/>
      <c r="H270" s="434"/>
      <c r="I270" s="63"/>
    </row>
    <row r="271" spans="2:9" s="21" customFormat="1" ht="14.4" customHeight="1" x14ac:dyDescent="0.25">
      <c r="B271" s="521"/>
      <c r="C271" s="522"/>
      <c r="D271" s="522"/>
      <c r="E271" s="522"/>
      <c r="F271" s="522"/>
      <c r="G271" s="522"/>
      <c r="H271" s="523"/>
      <c r="I271" s="5"/>
    </row>
    <row r="272" spans="2:9" s="21" customFormat="1" ht="14.4" customHeight="1" x14ac:dyDescent="0.25">
      <c r="B272" s="521"/>
      <c r="C272" s="522"/>
      <c r="D272" s="522"/>
      <c r="E272" s="522"/>
      <c r="F272" s="522"/>
      <c r="G272" s="522"/>
      <c r="H272" s="523"/>
      <c r="I272" s="5"/>
    </row>
    <row r="273" spans="2:9" s="21" customFormat="1" ht="14.4" customHeight="1" x14ac:dyDescent="0.25">
      <c r="B273" s="426" t="s">
        <v>224</v>
      </c>
      <c r="C273" s="427"/>
      <c r="D273" s="427"/>
      <c r="E273" s="427"/>
      <c r="F273" s="427"/>
      <c r="G273" s="427"/>
      <c r="H273" s="428"/>
      <c r="I273" s="124">
        <f>SUM(I270:I272)</f>
        <v>0</v>
      </c>
    </row>
    <row r="274" spans="2:9" s="21" customFormat="1" ht="14.4" customHeight="1" x14ac:dyDescent="0.25">
      <c r="B274" s="72"/>
      <c r="C274" s="72"/>
      <c r="D274" s="72"/>
      <c r="E274" s="72"/>
      <c r="F274" s="72"/>
      <c r="G274" s="72"/>
      <c r="H274" s="72"/>
      <c r="I274" s="153"/>
    </row>
    <row r="275" spans="2:9" s="21" customFormat="1" ht="15" customHeight="1" x14ac:dyDescent="0.25">
      <c r="B275" s="449" t="s">
        <v>225</v>
      </c>
      <c r="C275" s="450"/>
      <c r="D275" s="450"/>
      <c r="E275" s="450"/>
      <c r="F275" s="450"/>
      <c r="G275" s="450"/>
      <c r="H275" s="451"/>
      <c r="I275" s="9" t="s">
        <v>222</v>
      </c>
    </row>
    <row r="276" spans="2:9" s="21" customFormat="1" ht="14.4" customHeight="1" x14ac:dyDescent="0.25">
      <c r="B276" s="432"/>
      <c r="C276" s="433"/>
      <c r="D276" s="433"/>
      <c r="E276" s="433"/>
      <c r="F276" s="433"/>
      <c r="G276" s="433"/>
      <c r="H276" s="434"/>
      <c r="I276" s="63"/>
    </row>
    <row r="277" spans="2:9" s="21" customFormat="1" ht="14.4" customHeight="1" x14ac:dyDescent="0.25">
      <c r="B277" s="521"/>
      <c r="C277" s="522"/>
      <c r="D277" s="522"/>
      <c r="E277" s="522"/>
      <c r="F277" s="522"/>
      <c r="G277" s="522"/>
      <c r="H277" s="523"/>
      <c r="I277" s="5"/>
    </row>
    <row r="278" spans="2:9" s="21" customFormat="1" ht="14.4" customHeight="1" x14ac:dyDescent="0.25">
      <c r="B278" s="521"/>
      <c r="C278" s="522"/>
      <c r="D278" s="522"/>
      <c r="E278" s="522"/>
      <c r="F278" s="522"/>
      <c r="G278" s="522"/>
      <c r="H278" s="523"/>
      <c r="I278" s="5"/>
    </row>
    <row r="279" spans="2:9" s="21" customFormat="1" ht="14.4" customHeight="1" x14ac:dyDescent="0.25">
      <c r="B279" s="426" t="s">
        <v>224</v>
      </c>
      <c r="C279" s="427"/>
      <c r="D279" s="427"/>
      <c r="E279" s="427"/>
      <c r="F279" s="427"/>
      <c r="G279" s="427"/>
      <c r="H279" s="428"/>
      <c r="I279" s="124">
        <f>SUM(I276:I278)</f>
        <v>0</v>
      </c>
    </row>
    <row r="280" spans="2:9" s="21" customFormat="1" ht="12" customHeight="1" x14ac:dyDescent="0.25">
      <c r="B280" s="152"/>
      <c r="C280" s="152"/>
      <c r="D280" s="152"/>
      <c r="E280" s="152"/>
      <c r="F280" s="152"/>
      <c r="G280" s="152"/>
      <c r="H280" s="152"/>
      <c r="I280" s="153"/>
    </row>
    <row r="281" spans="2:9" s="21" customFormat="1" ht="15" customHeight="1" x14ac:dyDescent="0.25">
      <c r="B281" s="76" t="s">
        <v>226</v>
      </c>
      <c r="C281" s="69"/>
      <c r="D281" s="69"/>
      <c r="E281" s="69"/>
      <c r="F281" s="69"/>
      <c r="G281" s="69"/>
      <c r="H281" s="154" t="s">
        <v>227</v>
      </c>
      <c r="I281" s="9" t="s">
        <v>222</v>
      </c>
    </row>
    <row r="282" spans="2:9" s="21" customFormat="1" ht="14.4" customHeight="1" x14ac:dyDescent="0.25">
      <c r="B282" s="432"/>
      <c r="C282" s="433"/>
      <c r="D282" s="433"/>
      <c r="E282" s="433"/>
      <c r="F282" s="433"/>
      <c r="G282" s="434"/>
      <c r="H282" s="255"/>
      <c r="I282" s="63"/>
    </row>
    <row r="283" spans="2:9" s="21" customFormat="1" ht="14.4" customHeight="1" x14ac:dyDescent="0.25">
      <c r="B283" s="429"/>
      <c r="C283" s="430"/>
      <c r="D283" s="430"/>
      <c r="E283" s="430"/>
      <c r="F283" s="430"/>
      <c r="G283" s="431"/>
      <c r="H283" s="256"/>
      <c r="I283" s="5"/>
    </row>
    <row r="284" spans="2:9" s="21" customFormat="1" ht="14.4" customHeight="1" x14ac:dyDescent="0.25">
      <c r="B284" s="429"/>
      <c r="C284" s="430"/>
      <c r="D284" s="430"/>
      <c r="E284" s="430"/>
      <c r="F284" s="430"/>
      <c r="G284" s="431"/>
      <c r="H284" s="256"/>
      <c r="I284" s="5"/>
    </row>
    <row r="285" spans="2:9" s="21" customFormat="1" ht="14.4" customHeight="1" x14ac:dyDescent="0.25">
      <c r="B285" s="426" t="s">
        <v>224</v>
      </c>
      <c r="C285" s="427"/>
      <c r="D285" s="427"/>
      <c r="E285" s="427"/>
      <c r="F285" s="427"/>
      <c r="G285" s="427"/>
      <c r="H285" s="428"/>
      <c r="I285" s="124">
        <f>SUM(I282:I284)</f>
        <v>0</v>
      </c>
    </row>
    <row r="286" spans="2:9" s="21" customFormat="1" ht="8.4" customHeight="1" x14ac:dyDescent="0.25">
      <c r="B286" s="152"/>
      <c r="C286" s="152"/>
      <c r="D286" s="152"/>
      <c r="E286" s="152"/>
      <c r="F286" s="152"/>
      <c r="G286" s="152"/>
      <c r="H286" s="152"/>
      <c r="I286" s="153"/>
    </row>
    <row r="287" spans="2:9" s="21" customFormat="1" ht="24" customHeight="1" x14ac:dyDescent="0.25">
      <c r="B287" s="354" t="s">
        <v>228</v>
      </c>
      <c r="C287" s="354"/>
      <c r="D287" s="354"/>
      <c r="E287" s="354"/>
      <c r="F287" s="354"/>
      <c r="G287" s="354"/>
      <c r="H287" s="354"/>
      <c r="I287" s="354"/>
    </row>
    <row r="288" spans="2:9" s="21" customFormat="1" ht="69" customHeight="1" x14ac:dyDescent="0.25">
      <c r="B288" s="307" t="s">
        <v>489</v>
      </c>
      <c r="C288" s="308"/>
      <c r="D288" s="308"/>
      <c r="E288" s="308"/>
      <c r="F288" s="308"/>
      <c r="G288" s="308"/>
      <c r="H288" s="308"/>
      <c r="I288" s="309"/>
    </row>
    <row r="289" spans="2:9" s="21" customFormat="1" ht="15" customHeight="1" x14ac:dyDescent="0.25">
      <c r="B289" s="151"/>
      <c r="C289" s="151"/>
      <c r="D289" s="151"/>
      <c r="E289" s="151"/>
      <c r="F289" s="151"/>
      <c r="G289" s="151"/>
      <c r="H289" s="151"/>
      <c r="I289" s="151"/>
    </row>
    <row r="290" spans="2:9" s="21" customFormat="1" ht="6.9" customHeight="1" x14ac:dyDescent="0.25">
      <c r="B290" s="151"/>
      <c r="C290" s="151"/>
      <c r="D290" s="151"/>
      <c r="E290" s="151"/>
      <c r="F290" s="151"/>
      <c r="G290" s="151"/>
      <c r="H290" s="151"/>
      <c r="I290" s="151"/>
    </row>
    <row r="291" spans="2:9" s="11" customFormat="1" ht="24.9" customHeight="1" x14ac:dyDescent="0.25">
      <c r="B291" s="165" t="s">
        <v>172</v>
      </c>
      <c r="C291" s="12"/>
      <c r="D291" s="12"/>
      <c r="E291" s="12"/>
      <c r="F291" s="12"/>
      <c r="G291" s="12"/>
      <c r="H291" s="12"/>
      <c r="I291" s="12"/>
    </row>
    <row r="292" spans="2:9" s="8" customFormat="1" ht="26.4" customHeight="1" x14ac:dyDescent="0.25">
      <c r="B292" s="30" t="s">
        <v>229</v>
      </c>
      <c r="C292" s="7"/>
      <c r="D292" s="7"/>
      <c r="E292" s="7"/>
      <c r="F292" s="7"/>
      <c r="G292" s="7"/>
      <c r="H292" s="7"/>
      <c r="I292" s="7"/>
    </row>
    <row r="293" spans="2:9" s="8" customFormat="1" ht="114.9" customHeight="1" x14ac:dyDescent="0.25">
      <c r="B293" s="31" t="s">
        <v>3</v>
      </c>
      <c r="C293" s="355" t="s">
        <v>58</v>
      </c>
      <c r="D293" s="355"/>
      <c r="E293" s="355"/>
      <c r="F293" s="355"/>
      <c r="G293" s="355"/>
      <c r="H293" s="355"/>
      <c r="I293" s="355"/>
    </row>
    <row r="294" spans="2:9" s="8" customFormat="1" ht="22.5" customHeight="1" x14ac:dyDescent="0.25">
      <c r="B294" s="30" t="s">
        <v>230</v>
      </c>
      <c r="C294" s="7"/>
      <c r="D294" s="7"/>
      <c r="E294" s="7"/>
      <c r="F294" s="7"/>
      <c r="G294" s="7"/>
      <c r="H294" s="7"/>
      <c r="I294" s="7"/>
    </row>
    <row r="295" spans="2:9" s="8" customFormat="1" x14ac:dyDescent="0.25">
      <c r="B295" s="127"/>
      <c r="C295" s="95"/>
      <c r="D295" s="95"/>
      <c r="E295" s="95"/>
      <c r="F295" s="95"/>
      <c r="G295" s="95"/>
      <c r="H295" s="96" t="s">
        <v>59</v>
      </c>
      <c r="I295" s="131">
        <v>-163380.12</v>
      </c>
    </row>
    <row r="296" spans="2:9" s="8" customFormat="1" ht="12.9" customHeight="1" x14ac:dyDescent="0.25">
      <c r="B296" s="126"/>
      <c r="C296" s="356" t="s">
        <v>60</v>
      </c>
      <c r="D296" s="356"/>
      <c r="E296" s="357"/>
      <c r="F296" s="97" t="s">
        <v>61</v>
      </c>
      <c r="G296" s="98"/>
      <c r="H296" s="98"/>
      <c r="I296" s="63">
        <v>-81231.22</v>
      </c>
    </row>
    <row r="297" spans="2:9" s="8" customFormat="1" x14ac:dyDescent="0.25">
      <c r="B297" s="128"/>
      <c r="C297" s="59"/>
      <c r="D297" s="59"/>
      <c r="E297" s="60"/>
      <c r="F297" s="99" t="s">
        <v>62</v>
      </c>
      <c r="G297" s="13"/>
      <c r="H297" s="12"/>
      <c r="I297" s="132"/>
    </row>
    <row r="298" spans="2:9" s="8" customFormat="1" ht="12.9" customHeight="1" x14ac:dyDescent="0.25">
      <c r="B298" s="126"/>
      <c r="C298" s="356" t="s">
        <v>64</v>
      </c>
      <c r="D298" s="356"/>
      <c r="E298" s="357"/>
      <c r="F298" s="100" t="s">
        <v>63</v>
      </c>
      <c r="G298" s="98"/>
      <c r="H298" s="101"/>
      <c r="I298" s="132"/>
    </row>
    <row r="299" spans="2:9" s="8" customFormat="1" x14ac:dyDescent="0.25">
      <c r="B299" s="128"/>
      <c r="C299" s="59"/>
      <c r="D299" s="59"/>
      <c r="E299" s="60"/>
      <c r="F299" s="102" t="s">
        <v>65</v>
      </c>
      <c r="G299" s="13"/>
      <c r="H299" s="13"/>
      <c r="I299" s="132"/>
    </row>
    <row r="300" spans="2:9" s="8" customFormat="1" x14ac:dyDescent="0.25">
      <c r="B300" s="127"/>
      <c r="C300" s="98"/>
      <c r="D300" s="98"/>
      <c r="E300" s="98"/>
      <c r="F300" s="98"/>
      <c r="G300" s="98"/>
      <c r="H300" s="103" t="s">
        <v>66</v>
      </c>
      <c r="I300" s="63"/>
    </row>
    <row r="301" spans="2:9" s="8" customFormat="1" ht="14.4" thickBot="1" x14ac:dyDescent="0.3">
      <c r="B301" s="129"/>
      <c r="C301" s="104"/>
      <c r="D301" s="104"/>
      <c r="E301" s="104"/>
      <c r="F301" s="104"/>
      <c r="G301" s="104"/>
      <c r="H301" s="105" t="s">
        <v>67</v>
      </c>
      <c r="I301" s="133">
        <f>SUM(I295:I300)</f>
        <v>-244611.34</v>
      </c>
    </row>
    <row r="302" spans="2:9" s="8" customFormat="1" ht="14.4" thickBot="1" x14ac:dyDescent="0.3">
      <c r="B302" s="129"/>
      <c r="C302" s="106"/>
      <c r="D302" s="106"/>
      <c r="E302" s="106"/>
      <c r="F302" s="106"/>
      <c r="G302" s="106"/>
      <c r="H302" s="106" t="s">
        <v>232</v>
      </c>
      <c r="I302" s="163">
        <v>0</v>
      </c>
    </row>
    <row r="303" spans="2:9" s="8" customFormat="1" ht="11.4" customHeight="1" x14ac:dyDescent="0.25">
      <c r="B303" s="7"/>
      <c r="C303" s="7"/>
      <c r="D303" s="7"/>
      <c r="E303" s="7"/>
      <c r="F303" s="7"/>
      <c r="G303" s="7"/>
      <c r="H303" s="7"/>
      <c r="I303" s="7"/>
    </row>
    <row r="304" spans="2:9" s="8" customFormat="1" x14ac:dyDescent="0.25">
      <c r="C304" s="7" t="s">
        <v>173</v>
      </c>
      <c r="D304" s="7"/>
      <c r="E304" s="7"/>
      <c r="F304" s="7"/>
      <c r="G304" s="7"/>
      <c r="H304" s="7"/>
      <c r="I304" s="7"/>
    </row>
    <row r="305" spans="2:9" s="8" customFormat="1" ht="7.5" customHeight="1" x14ac:dyDescent="0.25">
      <c r="B305" s="7"/>
      <c r="C305" s="7"/>
      <c r="D305" s="7"/>
      <c r="E305" s="7"/>
      <c r="F305" s="7"/>
      <c r="G305" s="7"/>
      <c r="H305" s="7"/>
      <c r="I305" s="7"/>
    </row>
    <row r="306" spans="2:9" s="8" customFormat="1" x14ac:dyDescent="0.25">
      <c r="B306" s="130"/>
      <c r="C306" s="302" t="s">
        <v>464</v>
      </c>
      <c r="D306" s="303"/>
      <c r="E306" s="303"/>
      <c r="F306" s="303"/>
      <c r="G306" s="303"/>
      <c r="H306" s="304"/>
      <c r="I306" s="6">
        <f>H321</f>
        <v>222767.22999999998</v>
      </c>
    </row>
    <row r="307" spans="2:9" s="8" customFormat="1" x14ac:dyDescent="0.25">
      <c r="B307" s="130"/>
      <c r="C307" s="302" t="s">
        <v>479</v>
      </c>
      <c r="D307" s="303"/>
      <c r="E307" s="303"/>
      <c r="F307" s="303"/>
      <c r="G307" s="303"/>
      <c r="H307" s="304"/>
      <c r="I307" s="6">
        <v>81231.22</v>
      </c>
    </row>
    <row r="308" spans="2:9" s="8" customFormat="1" x14ac:dyDescent="0.25">
      <c r="B308" s="130"/>
      <c r="C308" s="302" t="s">
        <v>480</v>
      </c>
      <c r="D308" s="303"/>
      <c r="E308" s="303"/>
      <c r="F308" s="303"/>
      <c r="G308" s="303"/>
      <c r="H308" s="304"/>
      <c r="I308" s="6">
        <v>5139.57</v>
      </c>
    </row>
    <row r="309" spans="2:9" s="8" customFormat="1" x14ac:dyDescent="0.25">
      <c r="B309" s="130"/>
      <c r="C309" s="442"/>
      <c r="D309" s="443"/>
      <c r="E309" s="443"/>
      <c r="F309" s="443"/>
      <c r="G309" s="443"/>
      <c r="H309" s="123" t="s">
        <v>138</v>
      </c>
      <c r="I309" s="56">
        <f>SUM(I306:I308)</f>
        <v>309138.01999999996</v>
      </c>
    </row>
    <row r="310" spans="2:9" s="8" customFormat="1" ht="11.4" customHeight="1" x14ac:dyDescent="0.25">
      <c r="B310" s="7"/>
      <c r="C310" s="7"/>
      <c r="D310" s="7"/>
      <c r="E310" s="7"/>
      <c r="F310" s="7"/>
      <c r="G310" s="7"/>
      <c r="H310" s="7"/>
      <c r="I310" s="7"/>
    </row>
    <row r="311" spans="2:9" s="8" customFormat="1" ht="21" customHeight="1" x14ac:dyDescent="0.25">
      <c r="B311" s="30" t="s">
        <v>231</v>
      </c>
      <c r="C311" s="7"/>
      <c r="D311" s="7"/>
      <c r="E311" s="7"/>
      <c r="F311" s="7"/>
      <c r="G311" s="7"/>
      <c r="H311" s="7"/>
      <c r="I311" s="7"/>
    </row>
    <row r="312" spans="2:9" s="8" customFormat="1" ht="20.399999999999999" customHeight="1" x14ac:dyDescent="0.25">
      <c r="B312" s="130"/>
      <c r="C312" s="302"/>
      <c r="D312" s="303"/>
      <c r="E312" s="303"/>
      <c r="F312" s="303"/>
      <c r="G312" s="303"/>
      <c r="H312" s="304"/>
      <c r="I312" s="6"/>
    </row>
    <row r="313" spans="2:9" s="8" customFormat="1" ht="20.399999999999999" customHeight="1" x14ac:dyDescent="0.25">
      <c r="B313" s="130"/>
      <c r="C313" s="302"/>
      <c r="D313" s="303"/>
      <c r="E313" s="303"/>
      <c r="F313" s="303"/>
      <c r="G313" s="303"/>
      <c r="H313" s="304"/>
      <c r="I313" s="6"/>
    </row>
    <row r="314" spans="2:9" s="8" customFormat="1" ht="20.399999999999999" customHeight="1" x14ac:dyDescent="0.25">
      <c r="B314" s="130"/>
      <c r="C314" s="145"/>
      <c r="D314" s="146"/>
      <c r="E314" s="146"/>
      <c r="F314" s="146"/>
      <c r="G314" s="146"/>
      <c r="H314" s="147"/>
      <c r="I314" s="6"/>
    </row>
    <row r="315" spans="2:9" s="8" customFormat="1" ht="22.5" customHeight="1" x14ac:dyDescent="0.25">
      <c r="B315" s="21"/>
      <c r="C315" s="21"/>
      <c r="D315" s="21"/>
      <c r="E315" s="21"/>
      <c r="F315" s="21"/>
      <c r="G315" s="21"/>
      <c r="H315" s="20"/>
      <c r="I315" s="58"/>
    </row>
    <row r="316" spans="2:9" s="8" customFormat="1" ht="27.9" customHeight="1" x14ac:dyDescent="0.25">
      <c r="B316" s="10" t="s">
        <v>174</v>
      </c>
      <c r="C316" s="7"/>
      <c r="D316" s="7"/>
      <c r="E316" s="7"/>
      <c r="F316" s="7"/>
      <c r="G316" s="7"/>
      <c r="H316" s="7"/>
      <c r="I316" s="7"/>
    </row>
    <row r="317" spans="2:9" s="8" customFormat="1" ht="49.5" customHeight="1" x14ac:dyDescent="0.25">
      <c r="B317" s="445" t="s">
        <v>413</v>
      </c>
      <c r="C317" s="445"/>
      <c r="D317" s="445"/>
      <c r="E317" s="445"/>
      <c r="F317" s="445"/>
      <c r="G317" s="445"/>
      <c r="H317" s="445"/>
      <c r="I317" s="445"/>
    </row>
    <row r="318" spans="2:9" s="8" customFormat="1" ht="15" customHeight="1" x14ac:dyDescent="0.25">
      <c r="B318" s="444" t="s">
        <v>351</v>
      </c>
      <c r="C318" s="444"/>
      <c r="D318"/>
      <c r="E318"/>
      <c r="F318"/>
      <c r="G318"/>
      <c r="H318"/>
      <c r="I318"/>
    </row>
    <row r="319" spans="2:9" s="8" customFormat="1" ht="15" customHeight="1" x14ac:dyDescent="0.25">
      <c r="B319"/>
      <c r="C319"/>
      <c r="D319"/>
      <c r="E319"/>
      <c r="F319"/>
      <c r="G319"/>
      <c r="H319"/>
      <c r="I319"/>
    </row>
    <row r="320" spans="2:9" s="8" customFormat="1" ht="15" customHeight="1" x14ac:dyDescent="0.25">
      <c r="B320" s="301" t="s">
        <v>68</v>
      </c>
      <c r="C320" s="301"/>
      <c r="D320" s="301"/>
      <c r="E320" s="301"/>
      <c r="F320" s="301"/>
      <c r="G320" s="301"/>
      <c r="H320" s="215"/>
      <c r="I320" s="181"/>
    </row>
    <row r="321" spans="2:9" s="8" customFormat="1" ht="15" customHeight="1" x14ac:dyDescent="0.25">
      <c r="B321" s="214"/>
      <c r="C321" s="305" t="s">
        <v>424</v>
      </c>
      <c r="D321" s="305"/>
      <c r="E321" s="305"/>
      <c r="F321" s="305"/>
      <c r="G321" s="306"/>
      <c r="H321" s="247">
        <f>2071+95740+18179.73+106776.5</f>
        <v>222767.22999999998</v>
      </c>
      <c r="I321" s="220"/>
    </row>
    <row r="322" spans="2:9" s="8" customFormat="1" ht="15" customHeight="1" x14ac:dyDescent="0.25">
      <c r="B322" s="213"/>
      <c r="C322" s="305"/>
      <c r="D322" s="305"/>
      <c r="E322" s="305"/>
      <c r="F322" s="305"/>
      <c r="G322" s="306"/>
      <c r="H322" s="247"/>
      <c r="I322" s="220"/>
    </row>
    <row r="323" spans="2:9" s="8" customFormat="1" ht="15" customHeight="1" x14ac:dyDescent="0.25">
      <c r="B323" s="213"/>
      <c r="C323" s="305"/>
      <c r="D323" s="305"/>
      <c r="E323" s="305"/>
      <c r="F323" s="305"/>
      <c r="G323" s="306"/>
      <c r="H323" s="247"/>
      <c r="I323" s="220"/>
    </row>
    <row r="324" spans="2:9" s="8" customFormat="1" ht="15" customHeight="1" x14ac:dyDescent="0.25">
      <c r="B324" s="213"/>
      <c r="C324" s="305"/>
      <c r="D324" s="305"/>
      <c r="E324" s="305"/>
      <c r="F324" s="305"/>
      <c r="G324" s="306"/>
      <c r="H324" s="247"/>
      <c r="I324" s="220"/>
    </row>
    <row r="325" spans="2:9" s="8" customFormat="1" ht="15" customHeight="1" x14ac:dyDescent="0.25">
      <c r="B325" s="213"/>
      <c r="C325" s="305"/>
      <c r="D325" s="305"/>
      <c r="E325" s="305"/>
      <c r="F325" s="305"/>
      <c r="G325" s="306"/>
      <c r="H325" s="247"/>
      <c r="I325" s="221"/>
    </row>
    <row r="326" spans="2:9" s="8" customFormat="1" ht="15" customHeight="1" x14ac:dyDescent="0.2">
      <c r="B326" s="213"/>
      <c r="C326" s="299" t="s">
        <v>377</v>
      </c>
      <c r="D326" s="299"/>
      <c r="E326" s="299"/>
      <c r="F326" s="299"/>
      <c r="G326" s="299"/>
      <c r="H326" s="300"/>
      <c r="I326" s="257">
        <f>SUM(H321:H325)</f>
        <v>222767.22999999998</v>
      </c>
    </row>
    <row r="327" spans="2:9" s="8" customFormat="1" ht="10.5" customHeight="1" x14ac:dyDescent="0.25">
      <c r="B327" s="213"/>
      <c r="C327" s="216"/>
      <c r="D327" s="216"/>
      <c r="E327" s="216"/>
      <c r="F327" s="216"/>
      <c r="G327" s="217"/>
      <c r="H327" s="198"/>
      <c r="I327" s="193"/>
    </row>
    <row r="328" spans="2:9" s="8" customFormat="1" ht="15" customHeight="1" x14ac:dyDescent="0.25">
      <c r="B328" s="301" t="s">
        <v>69</v>
      </c>
      <c r="C328" s="301"/>
      <c r="D328" s="301"/>
      <c r="E328" s="301"/>
      <c r="F328" s="301"/>
      <c r="G328" s="301"/>
      <c r="H328" s="215"/>
      <c r="I328" s="181"/>
    </row>
    <row r="329" spans="2:9" s="8" customFormat="1" ht="15" customHeight="1" x14ac:dyDescent="0.25">
      <c r="B329" s="214"/>
      <c r="C329" s="297" t="s">
        <v>455</v>
      </c>
      <c r="D329" s="297"/>
      <c r="E329" s="297"/>
      <c r="F329" s="297"/>
      <c r="G329" s="298"/>
      <c r="H329" s="247">
        <v>81231.22</v>
      </c>
      <c r="I329" s="220"/>
    </row>
    <row r="330" spans="2:9" s="8" customFormat="1" ht="15" customHeight="1" x14ac:dyDescent="0.25">
      <c r="B330" s="213"/>
      <c r="C330" s="297"/>
      <c r="D330" s="297"/>
      <c r="E330" s="297"/>
      <c r="F330" s="297"/>
      <c r="G330" s="298"/>
      <c r="H330" s="247"/>
      <c r="I330" s="220"/>
    </row>
    <row r="331" spans="2:9" s="8" customFormat="1" ht="15" customHeight="1" x14ac:dyDescent="0.25">
      <c r="B331" s="213"/>
      <c r="C331" s="297"/>
      <c r="D331" s="297"/>
      <c r="E331" s="297"/>
      <c r="F331" s="297"/>
      <c r="G331" s="298"/>
      <c r="H331" s="247"/>
      <c r="I331" s="220"/>
    </row>
    <row r="332" spans="2:9" s="8" customFormat="1" ht="15" customHeight="1" x14ac:dyDescent="0.25">
      <c r="B332" s="213"/>
      <c r="C332" s="297"/>
      <c r="D332" s="297"/>
      <c r="E332" s="297"/>
      <c r="F332" s="297"/>
      <c r="G332" s="298"/>
      <c r="H332" s="247"/>
      <c r="I332" s="220"/>
    </row>
    <row r="333" spans="2:9" s="8" customFormat="1" ht="15" customHeight="1" x14ac:dyDescent="0.25">
      <c r="B333" s="213"/>
      <c r="C333" s="297"/>
      <c r="D333" s="297"/>
      <c r="E333" s="297"/>
      <c r="F333" s="297"/>
      <c r="G333" s="298"/>
      <c r="H333" s="247"/>
      <c r="I333" s="221"/>
    </row>
    <row r="334" spans="2:9" s="8" customFormat="1" ht="15" customHeight="1" x14ac:dyDescent="0.2">
      <c r="B334" s="213"/>
      <c r="C334" s="299" t="s">
        <v>387</v>
      </c>
      <c r="D334" s="299"/>
      <c r="E334" s="299"/>
      <c r="F334" s="299"/>
      <c r="G334" s="299"/>
      <c r="H334" s="300"/>
      <c r="I334" s="222">
        <f>SUM(H329:H333)</f>
        <v>81231.22</v>
      </c>
    </row>
    <row r="335" spans="2:9" s="8" customFormat="1" ht="15" customHeight="1" x14ac:dyDescent="0.25">
      <c r="B335" s="213"/>
      <c r="C335" s="310"/>
      <c r="D335" s="310"/>
      <c r="E335" s="310"/>
      <c r="F335" s="310"/>
      <c r="G335" s="218"/>
      <c r="H335" s="193"/>
      <c r="I335" s="193"/>
    </row>
    <row r="336" spans="2:9" s="8" customFormat="1" ht="15" customHeight="1" x14ac:dyDescent="0.25">
      <c r="B336" s="301" t="s">
        <v>70</v>
      </c>
      <c r="C336" s="301"/>
      <c r="D336" s="301"/>
      <c r="E336" s="301"/>
      <c r="F336" s="301"/>
      <c r="G336" s="301"/>
      <c r="H336" s="215"/>
      <c r="I336" s="181"/>
    </row>
    <row r="337" spans="2:9" s="8" customFormat="1" ht="15" customHeight="1" x14ac:dyDescent="0.25">
      <c r="B337" s="214"/>
      <c r="C337" s="297"/>
      <c r="D337" s="297"/>
      <c r="E337" s="297"/>
      <c r="F337" s="297"/>
      <c r="G337" s="298"/>
      <c r="H337" s="247"/>
      <c r="I337" s="220"/>
    </row>
    <row r="338" spans="2:9" s="8" customFormat="1" ht="15" customHeight="1" x14ac:dyDescent="0.25">
      <c r="B338" s="213"/>
      <c r="C338" s="297"/>
      <c r="D338" s="297"/>
      <c r="E338" s="297"/>
      <c r="F338" s="297"/>
      <c r="G338" s="298"/>
      <c r="H338" s="247"/>
      <c r="I338" s="220"/>
    </row>
    <row r="339" spans="2:9" s="8" customFormat="1" ht="15" customHeight="1" x14ac:dyDescent="0.25">
      <c r="B339" s="213"/>
      <c r="C339" s="297"/>
      <c r="D339" s="297"/>
      <c r="E339" s="297"/>
      <c r="F339" s="297"/>
      <c r="G339" s="298"/>
      <c r="H339" s="247"/>
      <c r="I339" s="220"/>
    </row>
    <row r="340" spans="2:9" s="8" customFormat="1" ht="15" customHeight="1" x14ac:dyDescent="0.25">
      <c r="B340" s="213"/>
      <c r="C340" s="297"/>
      <c r="D340" s="297"/>
      <c r="E340" s="297"/>
      <c r="F340" s="297"/>
      <c r="G340" s="298"/>
      <c r="H340" s="247"/>
      <c r="I340" s="220"/>
    </row>
    <row r="341" spans="2:9" s="8" customFormat="1" ht="15" customHeight="1" x14ac:dyDescent="0.25">
      <c r="B341" s="213"/>
      <c r="C341" s="297"/>
      <c r="D341" s="297"/>
      <c r="E341" s="297"/>
      <c r="F341" s="297"/>
      <c r="G341" s="298"/>
      <c r="H341" s="247"/>
      <c r="I341" s="221"/>
    </row>
    <row r="342" spans="2:9" s="8" customFormat="1" ht="15" customHeight="1" x14ac:dyDescent="0.2">
      <c r="B342" s="213"/>
      <c r="C342" s="299" t="s">
        <v>386</v>
      </c>
      <c r="D342" s="299"/>
      <c r="E342" s="299"/>
      <c r="F342" s="299"/>
      <c r="G342" s="299"/>
      <c r="H342" s="300"/>
      <c r="I342" s="222">
        <f>SUM(H337:H341)</f>
        <v>0</v>
      </c>
    </row>
    <row r="343" spans="2:9" s="8" customFormat="1" ht="15" customHeight="1" x14ac:dyDescent="0.25">
      <c r="B343" s="310"/>
      <c r="C343" s="310"/>
      <c r="D343" s="310"/>
      <c r="E343" s="310"/>
      <c r="F343" s="310"/>
      <c r="G343" s="310"/>
      <c r="H343" s="219"/>
      <c r="I343" s="193"/>
    </row>
    <row r="344" spans="2:9" s="8" customFormat="1" ht="15" customHeight="1" x14ac:dyDescent="0.25">
      <c r="B344" s="301" t="s">
        <v>392</v>
      </c>
      <c r="C344" s="301"/>
      <c r="D344" s="301"/>
      <c r="E344" s="301"/>
      <c r="F344" s="301"/>
      <c r="G344" s="301"/>
      <c r="H344" s="215"/>
      <c r="I344" s="181"/>
    </row>
    <row r="345" spans="2:9" s="8" customFormat="1" ht="15" customHeight="1" x14ac:dyDescent="0.25">
      <c r="B345" s="214"/>
      <c r="C345" s="297"/>
      <c r="D345" s="297"/>
      <c r="E345" s="297"/>
      <c r="F345" s="297"/>
      <c r="G345" s="298"/>
      <c r="H345" s="248"/>
      <c r="I345" s="220"/>
    </row>
    <row r="346" spans="2:9" s="8" customFormat="1" ht="15" customHeight="1" x14ac:dyDescent="0.25">
      <c r="B346" s="213"/>
      <c r="C346" s="297"/>
      <c r="D346" s="297"/>
      <c r="E346" s="297"/>
      <c r="F346" s="297"/>
      <c r="G346" s="298"/>
      <c r="H346" s="248"/>
      <c r="I346" s="220"/>
    </row>
    <row r="347" spans="2:9" s="8" customFormat="1" ht="15" customHeight="1" x14ac:dyDescent="0.25">
      <c r="B347" s="213"/>
      <c r="C347" s="297"/>
      <c r="D347" s="297"/>
      <c r="E347" s="297"/>
      <c r="F347" s="297"/>
      <c r="G347" s="298"/>
      <c r="H347" s="248"/>
      <c r="I347" s="220"/>
    </row>
    <row r="348" spans="2:9" s="8" customFormat="1" ht="15" customHeight="1" x14ac:dyDescent="0.25">
      <c r="B348" s="213"/>
      <c r="C348" s="297"/>
      <c r="D348" s="297"/>
      <c r="E348" s="297"/>
      <c r="F348" s="297"/>
      <c r="G348" s="298"/>
      <c r="H348" s="248"/>
      <c r="I348" s="220"/>
    </row>
    <row r="349" spans="2:9" s="8" customFormat="1" ht="15" customHeight="1" x14ac:dyDescent="0.25">
      <c r="B349" s="213"/>
      <c r="C349" s="297"/>
      <c r="D349" s="297"/>
      <c r="E349" s="297"/>
      <c r="F349" s="297"/>
      <c r="G349" s="298"/>
      <c r="H349" s="248"/>
      <c r="I349" s="221"/>
    </row>
    <row r="350" spans="2:9" s="8" customFormat="1" ht="15" customHeight="1" x14ac:dyDescent="0.2">
      <c r="B350" s="213"/>
      <c r="C350" s="299" t="s">
        <v>393</v>
      </c>
      <c r="D350" s="299"/>
      <c r="E350" s="299"/>
      <c r="F350" s="299"/>
      <c r="G350" s="299"/>
      <c r="H350" s="300"/>
      <c r="I350" s="223">
        <f>SUM(H345:H349)</f>
        <v>0</v>
      </c>
    </row>
    <row r="351" spans="2:9" s="8" customFormat="1" ht="15" customHeight="1" x14ac:dyDescent="0.25">
      <c r="B351" s="213"/>
      <c r="C351" s="310"/>
      <c r="D351" s="310"/>
      <c r="E351" s="310"/>
      <c r="F351" s="310"/>
      <c r="G351" s="218"/>
      <c r="H351" s="193"/>
      <c r="I351" s="193"/>
    </row>
    <row r="352" spans="2:9" s="8" customFormat="1" ht="15" customHeight="1" x14ac:dyDescent="0.25">
      <c r="B352" s="301" t="s">
        <v>72</v>
      </c>
      <c r="C352" s="301"/>
      <c r="D352" s="301"/>
      <c r="E352" s="301"/>
      <c r="F352" s="301"/>
      <c r="G352" s="301"/>
      <c r="H352" s="215"/>
      <c r="I352" s="181"/>
    </row>
    <row r="353" spans="2:9" s="8" customFormat="1" ht="15" customHeight="1" x14ac:dyDescent="0.25">
      <c r="B353" s="214"/>
      <c r="C353" s="297" t="s">
        <v>478</v>
      </c>
      <c r="D353" s="297"/>
      <c r="E353" s="297"/>
      <c r="F353" s="297"/>
      <c r="G353" s="298"/>
      <c r="H353" s="248">
        <v>5136</v>
      </c>
      <c r="I353" s="220"/>
    </row>
    <row r="354" spans="2:9" s="8" customFormat="1" ht="15" customHeight="1" x14ac:dyDescent="0.25">
      <c r="B354" s="213"/>
      <c r="C354" s="297"/>
      <c r="D354" s="297"/>
      <c r="E354" s="297"/>
      <c r="F354" s="297"/>
      <c r="G354" s="298"/>
      <c r="H354" s="248"/>
      <c r="I354" s="220"/>
    </row>
    <row r="355" spans="2:9" s="8" customFormat="1" ht="15" customHeight="1" x14ac:dyDescent="0.25">
      <c r="B355" s="213"/>
      <c r="C355" s="297"/>
      <c r="D355" s="297"/>
      <c r="E355" s="297"/>
      <c r="F355" s="297"/>
      <c r="G355" s="298"/>
      <c r="H355" s="248"/>
      <c r="I355" s="220"/>
    </row>
    <row r="356" spans="2:9" s="8" customFormat="1" ht="15" customHeight="1" x14ac:dyDescent="0.25">
      <c r="B356" s="213"/>
      <c r="C356" s="297"/>
      <c r="D356" s="297"/>
      <c r="E356" s="297"/>
      <c r="F356" s="297"/>
      <c r="G356" s="298"/>
      <c r="H356" s="248"/>
      <c r="I356" s="220"/>
    </row>
    <row r="357" spans="2:9" s="8" customFormat="1" ht="15" customHeight="1" x14ac:dyDescent="0.25">
      <c r="B357" s="213"/>
      <c r="C357" s="297"/>
      <c r="D357" s="297"/>
      <c r="E357" s="297"/>
      <c r="F357" s="297"/>
      <c r="G357" s="298"/>
      <c r="H357" s="248"/>
      <c r="I357" s="221"/>
    </row>
    <row r="358" spans="2:9" s="8" customFormat="1" ht="15" customHeight="1" x14ac:dyDescent="0.2">
      <c r="B358" s="213"/>
      <c r="C358" s="299" t="s">
        <v>385</v>
      </c>
      <c r="D358" s="299"/>
      <c r="E358" s="299"/>
      <c r="F358" s="299"/>
      <c r="G358" s="299"/>
      <c r="H358" s="300"/>
      <c r="I358" s="223">
        <f>SUM(H353:H357)</f>
        <v>5136</v>
      </c>
    </row>
    <row r="359" spans="2:9" s="8" customFormat="1" ht="15" customHeight="1" x14ac:dyDescent="0.25">
      <c r="B359" s="213"/>
      <c r="C359" s="310"/>
      <c r="D359" s="310"/>
      <c r="E359" s="310"/>
      <c r="F359" s="310"/>
      <c r="G359" s="218"/>
      <c r="H359" s="193"/>
      <c r="I359" s="193"/>
    </row>
    <row r="360" spans="2:9" s="8" customFormat="1" ht="15" customHeight="1" x14ac:dyDescent="0.25">
      <c r="B360"/>
      <c r="C360"/>
      <c r="D360"/>
      <c r="E360"/>
      <c r="F360"/>
      <c r="G360"/>
      <c r="H360"/>
      <c r="I360"/>
    </row>
    <row r="361" spans="2:9" s="8" customFormat="1" ht="15" customHeight="1" x14ac:dyDescent="0.25">
      <c r="B361" s="314" t="s">
        <v>379</v>
      </c>
      <c r="C361" s="314"/>
      <c r="D361" s="314"/>
      <c r="E361" s="314"/>
      <c r="F361" s="314"/>
      <c r="G361" s="314"/>
      <c r="H361" s="314"/>
      <c r="I361" s="314"/>
    </row>
    <row r="362" spans="2:9" s="8" customFormat="1" ht="15" customHeight="1" x14ac:dyDescent="0.25">
      <c r="B362" s="214"/>
      <c r="C362" s="297"/>
      <c r="D362" s="297"/>
      <c r="E362" s="297"/>
      <c r="F362" s="297"/>
      <c r="G362" s="298"/>
      <c r="H362" s="248"/>
      <c r="I362" s="220"/>
    </row>
    <row r="363" spans="2:9" s="8" customFormat="1" ht="15" customHeight="1" x14ac:dyDescent="0.25">
      <c r="B363" s="213"/>
      <c r="C363" s="297"/>
      <c r="D363" s="297"/>
      <c r="E363" s="297"/>
      <c r="F363" s="297"/>
      <c r="G363" s="298"/>
      <c r="H363" s="248"/>
      <c r="I363" s="220"/>
    </row>
    <row r="364" spans="2:9" s="8" customFormat="1" ht="15" customHeight="1" x14ac:dyDescent="0.25">
      <c r="B364" s="213"/>
      <c r="C364" s="297"/>
      <c r="D364" s="297"/>
      <c r="E364" s="297"/>
      <c r="F364" s="297"/>
      <c r="G364" s="298"/>
      <c r="H364" s="248"/>
      <c r="I364" s="220"/>
    </row>
    <row r="365" spans="2:9" s="8" customFormat="1" ht="15" customHeight="1" x14ac:dyDescent="0.25">
      <c r="B365" s="213"/>
      <c r="C365" s="297"/>
      <c r="D365" s="297"/>
      <c r="E365" s="297"/>
      <c r="F365" s="297"/>
      <c r="G365" s="298"/>
      <c r="H365" s="248"/>
      <c r="I365" s="220"/>
    </row>
    <row r="366" spans="2:9" s="8" customFormat="1" ht="15" customHeight="1" x14ac:dyDescent="0.2">
      <c r="B366" s="213"/>
      <c r="C366" s="299" t="s">
        <v>383</v>
      </c>
      <c r="D366" s="299"/>
      <c r="E366" s="299"/>
      <c r="F366" s="299"/>
      <c r="G366" s="299"/>
      <c r="H366" s="300"/>
      <c r="I366" s="223">
        <f>SUM(H362:H365)</f>
        <v>0</v>
      </c>
    </row>
    <row r="367" spans="2:9" s="8" customFormat="1" ht="15" customHeight="1" x14ac:dyDescent="0.25">
      <c r="B367"/>
      <c r="C367"/>
      <c r="D367"/>
      <c r="E367"/>
      <c r="F367"/>
      <c r="G367"/>
      <c r="H367"/>
      <c r="I367"/>
    </row>
    <row r="368" spans="2:9" s="8" customFormat="1" ht="15" customHeight="1" x14ac:dyDescent="0.25">
      <c r="B368" s="314" t="s">
        <v>380</v>
      </c>
      <c r="C368" s="314"/>
      <c r="D368" s="314"/>
      <c r="E368" s="314"/>
      <c r="F368" s="314"/>
      <c r="G368" s="314"/>
      <c r="H368" s="314"/>
      <c r="I368" s="314"/>
    </row>
    <row r="369" spans="2:9" s="8" customFormat="1" ht="15" customHeight="1" x14ac:dyDescent="0.25">
      <c r="B369" s="214"/>
      <c r="C369" s="297" t="s">
        <v>481</v>
      </c>
      <c r="D369" s="297"/>
      <c r="E369" s="297"/>
      <c r="F369" s="297"/>
      <c r="G369" s="298"/>
      <c r="H369" s="248">
        <v>3.57</v>
      </c>
      <c r="I369" s="220"/>
    </row>
    <row r="370" spans="2:9" s="8" customFormat="1" ht="15" customHeight="1" x14ac:dyDescent="0.25">
      <c r="B370" s="213"/>
      <c r="C370" s="297"/>
      <c r="D370" s="297"/>
      <c r="E370" s="297"/>
      <c r="F370" s="297"/>
      <c r="G370" s="298"/>
      <c r="H370" s="248"/>
      <c r="I370" s="220"/>
    </row>
    <row r="371" spans="2:9" s="8" customFormat="1" ht="15" customHeight="1" x14ac:dyDescent="0.25">
      <c r="B371" s="213"/>
      <c r="C371" s="297"/>
      <c r="D371" s="297"/>
      <c r="E371" s="297"/>
      <c r="F371" s="297"/>
      <c r="G371" s="298"/>
      <c r="H371" s="248"/>
      <c r="I371" s="220"/>
    </row>
    <row r="372" spans="2:9" s="8" customFormat="1" ht="15" customHeight="1" x14ac:dyDescent="0.25">
      <c r="B372" s="213"/>
      <c r="C372" s="297"/>
      <c r="D372" s="297"/>
      <c r="E372" s="297"/>
      <c r="F372" s="297"/>
      <c r="G372" s="298"/>
      <c r="H372" s="248"/>
      <c r="I372" s="220"/>
    </row>
    <row r="373" spans="2:9" s="8" customFormat="1" ht="15" customHeight="1" x14ac:dyDescent="0.25">
      <c r="B373" s="213"/>
      <c r="C373" s="297"/>
      <c r="D373" s="297"/>
      <c r="E373" s="297"/>
      <c r="F373" s="297"/>
      <c r="G373" s="298"/>
      <c r="H373" s="248"/>
      <c r="I373" s="221"/>
    </row>
    <row r="374" spans="2:9" s="8" customFormat="1" ht="15" customHeight="1" x14ac:dyDescent="0.2">
      <c r="B374" s="213"/>
      <c r="C374" s="299" t="s">
        <v>382</v>
      </c>
      <c r="D374" s="299"/>
      <c r="E374" s="299"/>
      <c r="F374" s="299"/>
      <c r="G374" s="299"/>
      <c r="H374" s="300"/>
      <c r="I374" s="223">
        <f>SUM(H369:H373)</f>
        <v>3.57</v>
      </c>
    </row>
    <row r="375" spans="2:9" s="8" customFormat="1" ht="9" customHeight="1" x14ac:dyDescent="0.25">
      <c r="B375"/>
      <c r="C375"/>
      <c r="D375"/>
      <c r="E375"/>
      <c r="F375"/>
      <c r="G375"/>
      <c r="H375"/>
      <c r="I375"/>
    </row>
    <row r="376" spans="2:9" s="8" customFormat="1" ht="15" customHeight="1" x14ac:dyDescent="0.25">
      <c r="B376" s="301" t="s">
        <v>103</v>
      </c>
      <c r="C376" s="301"/>
      <c r="D376" s="301"/>
      <c r="E376" s="301"/>
      <c r="F376" s="301"/>
      <c r="G376" s="301"/>
      <c r="H376" s="215"/>
      <c r="I376" s="181"/>
    </row>
    <row r="377" spans="2:9" s="8" customFormat="1" ht="15" customHeight="1" x14ac:dyDescent="0.25">
      <c r="B377" s="214"/>
      <c r="C377" s="297"/>
      <c r="D377" s="297"/>
      <c r="E377" s="297"/>
      <c r="F377" s="297"/>
      <c r="G377" s="298"/>
      <c r="H377" s="248"/>
      <c r="I377" s="220"/>
    </row>
    <row r="378" spans="2:9" s="8" customFormat="1" ht="15" customHeight="1" x14ac:dyDescent="0.25">
      <c r="B378" s="213"/>
      <c r="C378" s="252"/>
      <c r="D378" s="252"/>
      <c r="E378" s="252"/>
      <c r="F378" s="252"/>
      <c r="G378" s="253"/>
      <c r="H378" s="248"/>
      <c r="I378" s="220"/>
    </row>
    <row r="379" spans="2:9" s="8" customFormat="1" ht="15" customHeight="1" x14ac:dyDescent="0.25">
      <c r="B379" s="213"/>
      <c r="C379" s="297"/>
      <c r="D379" s="297"/>
      <c r="E379" s="297"/>
      <c r="F379" s="297"/>
      <c r="G379" s="298"/>
      <c r="H379" s="248"/>
      <c r="I379" s="220"/>
    </row>
    <row r="380" spans="2:9" s="8" customFormat="1" ht="15" customHeight="1" x14ac:dyDescent="0.25">
      <c r="B380" s="213"/>
      <c r="C380" s="297"/>
      <c r="D380" s="297"/>
      <c r="E380" s="297"/>
      <c r="F380" s="297"/>
      <c r="G380" s="298"/>
      <c r="H380" s="248"/>
      <c r="I380" s="220"/>
    </row>
    <row r="381" spans="2:9" s="8" customFormat="1" ht="15" customHeight="1" x14ac:dyDescent="0.2">
      <c r="B381" s="213"/>
      <c r="C381" s="299" t="s">
        <v>381</v>
      </c>
      <c r="D381" s="299"/>
      <c r="E381" s="299"/>
      <c r="F381" s="299"/>
      <c r="G381" s="299"/>
      <c r="H381" s="300"/>
      <c r="I381" s="223">
        <f>SUM(H377:H380)</f>
        <v>0</v>
      </c>
    </row>
    <row r="382" spans="2:9" s="8" customFormat="1" ht="15" customHeight="1" x14ac:dyDescent="0.25">
      <c r="B382" s="10"/>
      <c r="C382" s="226"/>
      <c r="D382" s="226"/>
      <c r="E382" s="226"/>
      <c r="F382" s="226"/>
      <c r="G382" s="226"/>
      <c r="H382" s="226"/>
      <c r="I382" s="226"/>
    </row>
    <row r="383" spans="2:9" s="8" customFormat="1" ht="15" customHeight="1" x14ac:dyDescent="0.2">
      <c r="B383" s="358" t="s">
        <v>384</v>
      </c>
      <c r="C383" s="358"/>
      <c r="D383" s="224"/>
      <c r="E383" s="224"/>
      <c r="F383" s="224"/>
      <c r="G383" s="224"/>
      <c r="H383" s="224"/>
      <c r="I383" s="225"/>
    </row>
    <row r="384" spans="2:9" s="8" customFormat="1" ht="15" customHeight="1" x14ac:dyDescent="0.25">
      <c r="B384"/>
      <c r="C384"/>
      <c r="D384"/>
      <c r="E384"/>
      <c r="F384"/>
      <c r="G384"/>
      <c r="H384"/>
      <c r="I384"/>
    </row>
    <row r="385" spans="2:9" s="8" customFormat="1" ht="15" customHeight="1" x14ac:dyDescent="0.25">
      <c r="B385" s="301" t="s">
        <v>73</v>
      </c>
      <c r="C385" s="301"/>
      <c r="D385" s="301"/>
      <c r="E385" s="301"/>
      <c r="F385" s="301"/>
      <c r="G385" s="301"/>
      <c r="H385" s="215"/>
      <c r="I385" s="181"/>
    </row>
    <row r="386" spans="2:9" s="8" customFormat="1" ht="15" customHeight="1" x14ac:dyDescent="0.25">
      <c r="B386" s="214"/>
      <c r="C386" s="297"/>
      <c r="D386" s="297"/>
      <c r="E386" s="297"/>
      <c r="F386" s="297"/>
      <c r="G386" s="298"/>
      <c r="H386" s="248"/>
      <c r="I386" s="220"/>
    </row>
    <row r="387" spans="2:9" s="8" customFormat="1" ht="15" customHeight="1" x14ac:dyDescent="0.25">
      <c r="B387" s="213"/>
      <c r="C387" s="297"/>
      <c r="D387" s="297"/>
      <c r="E387" s="297"/>
      <c r="F387" s="297"/>
      <c r="G387" s="298"/>
      <c r="H387" s="248"/>
      <c r="I387" s="220"/>
    </row>
    <row r="388" spans="2:9" s="8" customFormat="1" ht="15" customHeight="1" x14ac:dyDescent="0.25">
      <c r="B388" s="213"/>
      <c r="C388" s="297"/>
      <c r="D388" s="297"/>
      <c r="E388" s="297"/>
      <c r="F388" s="297"/>
      <c r="G388" s="298"/>
      <c r="H388" s="248"/>
      <c r="I388" s="220"/>
    </row>
    <row r="389" spans="2:9" s="8" customFormat="1" ht="15" customHeight="1" x14ac:dyDescent="0.25">
      <c r="B389" s="213"/>
      <c r="C389" s="297"/>
      <c r="D389" s="297"/>
      <c r="E389" s="297"/>
      <c r="F389" s="297"/>
      <c r="G389" s="298"/>
      <c r="H389" s="248"/>
      <c r="I389" s="220"/>
    </row>
    <row r="390" spans="2:9" s="8" customFormat="1" ht="15" customHeight="1" x14ac:dyDescent="0.25">
      <c r="B390" s="213"/>
      <c r="C390" s="297"/>
      <c r="D390" s="297"/>
      <c r="E390" s="297"/>
      <c r="F390" s="297"/>
      <c r="G390" s="298"/>
      <c r="H390" s="248"/>
      <c r="I390" s="221"/>
    </row>
    <row r="391" spans="2:9" s="8" customFormat="1" ht="15" customHeight="1" x14ac:dyDescent="0.2">
      <c r="B391" s="213"/>
      <c r="C391" s="299" t="s">
        <v>377</v>
      </c>
      <c r="D391" s="299"/>
      <c r="E391" s="299"/>
      <c r="F391" s="299"/>
      <c r="G391" s="299"/>
      <c r="H391" s="300"/>
      <c r="I391" s="223">
        <f>SUM(H386:H390)</f>
        <v>0</v>
      </c>
    </row>
    <row r="392" spans="2:9" s="8" customFormat="1" ht="15" customHeight="1" x14ac:dyDescent="0.25">
      <c r="B392"/>
      <c r="C392"/>
      <c r="D392"/>
      <c r="E392"/>
      <c r="F392"/>
      <c r="G392"/>
      <c r="H392"/>
      <c r="I392"/>
    </row>
    <row r="393" spans="2:9" s="8" customFormat="1" ht="15" customHeight="1" x14ac:dyDescent="0.25">
      <c r="B393" s="301" t="s">
        <v>74</v>
      </c>
      <c r="C393" s="301"/>
      <c r="D393" s="301"/>
      <c r="E393" s="301"/>
      <c r="F393" s="301"/>
      <c r="G393" s="301"/>
      <c r="H393" s="215"/>
      <c r="I393" s="181"/>
    </row>
    <row r="394" spans="2:9" s="8" customFormat="1" ht="15" customHeight="1" x14ac:dyDescent="0.25">
      <c r="B394" s="214"/>
      <c r="C394" s="297"/>
      <c r="D394" s="297"/>
      <c r="E394" s="297"/>
      <c r="F394" s="297"/>
      <c r="G394" s="298"/>
      <c r="H394" s="248"/>
      <c r="I394" s="220"/>
    </row>
    <row r="395" spans="2:9" s="8" customFormat="1" ht="15" customHeight="1" x14ac:dyDescent="0.25">
      <c r="B395" s="213"/>
      <c r="C395" s="297"/>
      <c r="D395" s="297"/>
      <c r="E395" s="297"/>
      <c r="F395" s="297"/>
      <c r="G395" s="298"/>
      <c r="H395" s="248"/>
      <c r="I395" s="220"/>
    </row>
    <row r="396" spans="2:9" s="8" customFormat="1" ht="15" customHeight="1" x14ac:dyDescent="0.25">
      <c r="B396" s="213"/>
      <c r="C396" s="297"/>
      <c r="D396" s="297"/>
      <c r="E396" s="297"/>
      <c r="F396" s="297"/>
      <c r="G396" s="298"/>
      <c r="H396" s="248"/>
      <c r="I396" s="220"/>
    </row>
    <row r="397" spans="2:9" s="8" customFormat="1" ht="15" customHeight="1" x14ac:dyDescent="0.25">
      <c r="B397" s="213"/>
      <c r="C397" s="297"/>
      <c r="D397" s="297"/>
      <c r="E397" s="297"/>
      <c r="F397" s="297"/>
      <c r="G397" s="298"/>
      <c r="H397" s="248"/>
      <c r="I397" s="220"/>
    </row>
    <row r="398" spans="2:9" s="8" customFormat="1" ht="15" customHeight="1" x14ac:dyDescent="0.25">
      <c r="B398" s="213"/>
      <c r="C398" s="297"/>
      <c r="D398" s="297"/>
      <c r="E398" s="297"/>
      <c r="F398" s="297"/>
      <c r="G398" s="298"/>
      <c r="H398" s="248"/>
      <c r="I398" s="221"/>
    </row>
    <row r="399" spans="2:9" s="8" customFormat="1" ht="15" customHeight="1" x14ac:dyDescent="0.2">
      <c r="B399" s="213"/>
      <c r="C399" s="299" t="s">
        <v>388</v>
      </c>
      <c r="D399" s="299"/>
      <c r="E399" s="299"/>
      <c r="F399" s="299"/>
      <c r="G399" s="299"/>
      <c r="H399" s="300"/>
      <c r="I399" s="223">
        <f>SUM(H394:H398)</f>
        <v>0</v>
      </c>
    </row>
    <row r="400" spans="2:9" s="8" customFormat="1" ht="15" customHeight="1" x14ac:dyDescent="0.25">
      <c r="B400"/>
      <c r="C400"/>
      <c r="D400"/>
      <c r="E400"/>
      <c r="F400"/>
      <c r="G400"/>
      <c r="H400"/>
      <c r="I400"/>
    </row>
    <row r="401" spans="2:9" s="8" customFormat="1" ht="15" customHeight="1" x14ac:dyDescent="0.25">
      <c r="B401" s="301" t="s">
        <v>75</v>
      </c>
      <c r="C401" s="301"/>
      <c r="D401" s="301"/>
      <c r="E401" s="301"/>
      <c r="F401" s="301"/>
      <c r="G401" s="301"/>
      <c r="H401" s="215"/>
      <c r="I401" s="181"/>
    </row>
    <row r="402" spans="2:9" s="8" customFormat="1" ht="15" customHeight="1" x14ac:dyDescent="0.25">
      <c r="B402" s="214"/>
      <c r="C402" s="297"/>
      <c r="D402" s="297"/>
      <c r="E402" s="297"/>
      <c r="F402" s="297"/>
      <c r="G402" s="298"/>
      <c r="H402" s="248"/>
      <c r="I402" s="220"/>
    </row>
    <row r="403" spans="2:9" s="8" customFormat="1" ht="15" customHeight="1" x14ac:dyDescent="0.25">
      <c r="B403" s="213"/>
      <c r="C403" s="297"/>
      <c r="D403" s="297"/>
      <c r="E403" s="297"/>
      <c r="F403" s="297"/>
      <c r="G403" s="298"/>
      <c r="H403" s="248"/>
      <c r="I403" s="220"/>
    </row>
    <row r="404" spans="2:9" s="8" customFormat="1" ht="15" customHeight="1" x14ac:dyDescent="0.25">
      <c r="B404" s="213"/>
      <c r="C404" s="297"/>
      <c r="D404" s="297"/>
      <c r="E404" s="297"/>
      <c r="F404" s="297"/>
      <c r="G404" s="298"/>
      <c r="H404" s="248"/>
      <c r="I404" s="220"/>
    </row>
    <row r="405" spans="2:9" s="8" customFormat="1" ht="13.5" customHeight="1" x14ac:dyDescent="0.25">
      <c r="B405" s="213"/>
      <c r="C405" s="297"/>
      <c r="D405" s="297"/>
      <c r="E405" s="297"/>
      <c r="F405" s="297"/>
      <c r="G405" s="298"/>
      <c r="H405" s="248"/>
      <c r="I405" s="220"/>
    </row>
    <row r="406" spans="2:9" s="8" customFormat="1" ht="15" customHeight="1" x14ac:dyDescent="0.2">
      <c r="B406" s="213"/>
      <c r="C406" s="299" t="s">
        <v>389</v>
      </c>
      <c r="D406" s="299"/>
      <c r="E406" s="299"/>
      <c r="F406" s="299"/>
      <c r="G406" s="299"/>
      <c r="H406" s="300"/>
      <c r="I406" s="223">
        <f>SUM(H402:H405)</f>
        <v>0</v>
      </c>
    </row>
    <row r="407" spans="2:9" s="8" customFormat="1" ht="15" customHeight="1" x14ac:dyDescent="0.25">
      <c r="B407"/>
      <c r="C407"/>
      <c r="D407"/>
      <c r="E407"/>
      <c r="F407"/>
      <c r="G407"/>
      <c r="H407"/>
      <c r="I407"/>
    </row>
    <row r="408" spans="2:9" s="8" customFormat="1" ht="15" customHeight="1" x14ac:dyDescent="0.25">
      <c r="B408" s="301" t="s">
        <v>391</v>
      </c>
      <c r="C408" s="301"/>
      <c r="D408" s="301"/>
      <c r="E408" s="301"/>
      <c r="F408" s="301"/>
      <c r="G408" s="301"/>
      <c r="H408" s="215"/>
      <c r="I408" s="181"/>
    </row>
    <row r="409" spans="2:9" s="8" customFormat="1" ht="15" customHeight="1" x14ac:dyDescent="0.25">
      <c r="B409" s="214"/>
      <c r="C409" s="297" t="s">
        <v>378</v>
      </c>
      <c r="D409" s="297"/>
      <c r="E409" s="297"/>
      <c r="F409" s="297"/>
      <c r="G409" s="298"/>
      <c r="H409" s="248"/>
      <c r="I409" s="220"/>
    </row>
    <row r="410" spans="2:9" s="8" customFormat="1" ht="15" customHeight="1" x14ac:dyDescent="0.25">
      <c r="B410" s="213"/>
      <c r="C410" s="252"/>
      <c r="D410" s="252"/>
      <c r="E410" s="252"/>
      <c r="F410" s="252"/>
      <c r="G410" s="253"/>
      <c r="H410" s="248"/>
      <c r="I410" s="220"/>
    </row>
    <row r="411" spans="2:9" s="8" customFormat="1" ht="15" customHeight="1" x14ac:dyDescent="0.25">
      <c r="B411" s="213"/>
      <c r="C411" s="297"/>
      <c r="D411" s="297"/>
      <c r="E411" s="297"/>
      <c r="F411" s="297"/>
      <c r="G411" s="298"/>
      <c r="H411" s="248"/>
      <c r="I411" s="220"/>
    </row>
    <row r="412" spans="2:9" s="8" customFormat="1" ht="15" customHeight="1" x14ac:dyDescent="0.2">
      <c r="B412" s="213"/>
      <c r="C412" s="299" t="s">
        <v>390</v>
      </c>
      <c r="D412" s="299"/>
      <c r="E412" s="299"/>
      <c r="F412" s="299"/>
      <c r="G412" s="299"/>
      <c r="H412" s="300"/>
      <c r="I412" s="223">
        <f>SUM(H409:H411)</f>
        <v>0</v>
      </c>
    </row>
    <row r="413" spans="2:9" s="8" customFormat="1" ht="15" customHeight="1" x14ac:dyDescent="0.25">
      <c r="B413"/>
      <c r="C413"/>
      <c r="D413"/>
      <c r="E413"/>
      <c r="F413"/>
      <c r="G413"/>
      <c r="H413"/>
      <c r="I413"/>
    </row>
    <row r="414" spans="2:9" s="8" customFormat="1" ht="15" customHeight="1" x14ac:dyDescent="0.25">
      <c r="B414" s="301" t="s">
        <v>76</v>
      </c>
      <c r="C414" s="301"/>
      <c r="D414" s="301"/>
      <c r="E414" s="301"/>
      <c r="F414" s="301"/>
      <c r="G414" s="301"/>
      <c r="H414" s="215"/>
      <c r="I414" s="181"/>
    </row>
    <row r="415" spans="2:9" s="8" customFormat="1" ht="15" customHeight="1" x14ac:dyDescent="0.25">
      <c r="B415" s="214"/>
      <c r="C415" s="297" t="s">
        <v>428</v>
      </c>
      <c r="D415" s="297"/>
      <c r="E415" s="297"/>
      <c r="F415" s="297"/>
      <c r="G415" s="298"/>
      <c r="H415" s="248">
        <v>43719.97</v>
      </c>
      <c r="I415" s="220"/>
    </row>
    <row r="416" spans="2:9" s="8" customFormat="1" ht="13.5" customHeight="1" x14ac:dyDescent="0.25">
      <c r="B416" s="213"/>
      <c r="C416" s="266"/>
      <c r="D416" s="266"/>
      <c r="E416" s="266"/>
      <c r="F416" s="266"/>
      <c r="G416" s="266"/>
      <c r="H416" s="266"/>
      <c r="I416" s="220"/>
    </row>
    <row r="417" spans="2:9" s="8" customFormat="1" ht="15" customHeight="1" x14ac:dyDescent="0.25">
      <c r="B417" s="213"/>
      <c r="C417" s="252"/>
      <c r="D417" s="252"/>
      <c r="E417" s="252"/>
      <c r="F417" s="252"/>
      <c r="G417" s="253"/>
      <c r="H417" s="248"/>
      <c r="I417" s="220"/>
    </row>
    <row r="418" spans="2:9" s="8" customFormat="1" ht="15" customHeight="1" x14ac:dyDescent="0.25">
      <c r="B418" s="213"/>
      <c r="C418" s="252"/>
      <c r="D418" s="252"/>
      <c r="E418" s="252"/>
      <c r="F418" s="252"/>
      <c r="G418" s="253"/>
      <c r="H418" s="248"/>
      <c r="I418" s="220"/>
    </row>
    <row r="419" spans="2:9" s="8" customFormat="1" ht="15" customHeight="1" x14ac:dyDescent="0.25">
      <c r="B419" s="213"/>
      <c r="C419" s="252"/>
      <c r="D419" s="252"/>
      <c r="E419" s="252"/>
      <c r="F419" s="252"/>
      <c r="G419" s="253"/>
      <c r="H419" s="248"/>
      <c r="I419" s="220"/>
    </row>
    <row r="420" spans="2:9" s="8" customFormat="1" ht="15" customHeight="1" x14ac:dyDescent="0.25">
      <c r="B420" s="213"/>
      <c r="C420" s="252"/>
      <c r="D420" s="252"/>
      <c r="E420" s="252"/>
      <c r="F420" s="252"/>
      <c r="G420" s="253"/>
      <c r="H420" s="248"/>
      <c r="I420" s="220"/>
    </row>
    <row r="421" spans="2:9" s="8" customFormat="1" ht="15" customHeight="1" x14ac:dyDescent="0.25">
      <c r="B421" s="213"/>
      <c r="C421" s="252"/>
      <c r="D421" s="252"/>
      <c r="E421" s="252"/>
      <c r="F421" s="252"/>
      <c r="G421" s="253"/>
      <c r="H421" s="248"/>
      <c r="I421" s="221"/>
    </row>
    <row r="422" spans="2:9" s="8" customFormat="1" ht="15" customHeight="1" x14ac:dyDescent="0.2">
      <c r="B422" s="213"/>
      <c r="C422" s="299" t="s">
        <v>394</v>
      </c>
      <c r="D422" s="299"/>
      <c r="E422" s="299"/>
      <c r="F422" s="299"/>
      <c r="G422" s="299"/>
      <c r="H422" s="300"/>
      <c r="I422" s="223">
        <f>SUM(H415:H421)</f>
        <v>43719.97</v>
      </c>
    </row>
    <row r="423" spans="2:9" s="8" customFormat="1" ht="15" customHeight="1" x14ac:dyDescent="0.25">
      <c r="B423"/>
      <c r="C423"/>
      <c r="D423"/>
      <c r="E423"/>
      <c r="F423"/>
      <c r="G423"/>
      <c r="H423"/>
      <c r="I423"/>
    </row>
    <row r="424" spans="2:9" s="8" customFormat="1" ht="15" customHeight="1" x14ac:dyDescent="0.25">
      <c r="B424" s="301" t="s">
        <v>77</v>
      </c>
      <c r="C424" s="301"/>
      <c r="D424" s="301"/>
      <c r="E424" s="301"/>
      <c r="F424" s="301"/>
      <c r="G424" s="301"/>
      <c r="H424" s="215"/>
      <c r="I424" s="181"/>
    </row>
    <row r="425" spans="2:9" s="8" customFormat="1" ht="15" customHeight="1" x14ac:dyDescent="0.25">
      <c r="B425" s="214"/>
      <c r="C425" s="297" t="s">
        <v>425</v>
      </c>
      <c r="D425" s="297"/>
      <c r="E425" s="297"/>
      <c r="F425" s="297"/>
      <c r="G425" s="298"/>
      <c r="H425" s="248">
        <v>198497.02</v>
      </c>
      <c r="I425" s="220"/>
    </row>
    <row r="426" spans="2:9" s="8" customFormat="1" ht="15" customHeight="1" x14ac:dyDescent="0.25">
      <c r="B426" s="213"/>
      <c r="C426" s="297" t="s">
        <v>426</v>
      </c>
      <c r="D426" s="297"/>
      <c r="E426" s="297"/>
      <c r="F426" s="297"/>
      <c r="G426" s="298"/>
      <c r="H426" s="248">
        <v>86180.03</v>
      </c>
      <c r="I426" s="220"/>
    </row>
    <row r="427" spans="2:9" s="8" customFormat="1" ht="15" customHeight="1" x14ac:dyDescent="0.25">
      <c r="B427" s="213"/>
      <c r="C427" s="297"/>
      <c r="D427" s="297"/>
      <c r="E427" s="297"/>
      <c r="F427" s="297"/>
      <c r="G427" s="298"/>
      <c r="H427" s="248"/>
      <c r="I427" s="220"/>
    </row>
    <row r="428" spans="2:9" s="8" customFormat="1" ht="15" customHeight="1" x14ac:dyDescent="0.25">
      <c r="B428" s="213"/>
      <c r="C428" s="297"/>
      <c r="D428" s="297"/>
      <c r="E428" s="297"/>
      <c r="F428" s="297"/>
      <c r="G428" s="298"/>
      <c r="H428" s="248"/>
      <c r="I428" s="220"/>
    </row>
    <row r="429" spans="2:9" s="8" customFormat="1" ht="15" customHeight="1" x14ac:dyDescent="0.2">
      <c r="B429" s="213"/>
      <c r="C429" s="299" t="s">
        <v>395</v>
      </c>
      <c r="D429" s="299"/>
      <c r="E429" s="299"/>
      <c r="F429" s="299"/>
      <c r="G429" s="299"/>
      <c r="H429" s="300"/>
      <c r="I429" s="223">
        <f>SUM(H425:H428)</f>
        <v>284677.05</v>
      </c>
    </row>
    <row r="430" spans="2:9" s="8" customFormat="1" ht="15" customHeight="1" x14ac:dyDescent="0.25">
      <c r="B430"/>
      <c r="C430"/>
      <c r="D430"/>
      <c r="E430"/>
      <c r="F430"/>
      <c r="G430"/>
      <c r="H430"/>
      <c r="I430"/>
    </row>
    <row r="431" spans="2:9" s="8" customFormat="1" ht="15" customHeight="1" x14ac:dyDescent="0.25">
      <c r="B431" s="301" t="s">
        <v>78</v>
      </c>
      <c r="C431" s="301"/>
      <c r="D431" s="301"/>
      <c r="E431" s="301"/>
      <c r="F431" s="301"/>
      <c r="G431" s="301"/>
      <c r="H431" s="215"/>
      <c r="I431" s="181"/>
    </row>
    <row r="432" spans="2:9" s="8" customFormat="1" ht="15" customHeight="1" x14ac:dyDescent="0.25">
      <c r="B432" s="214"/>
      <c r="C432" s="297" t="s">
        <v>378</v>
      </c>
      <c r="D432" s="297"/>
      <c r="E432" s="297"/>
      <c r="F432" s="297"/>
      <c r="G432" s="298"/>
      <c r="H432" s="248"/>
      <c r="I432" s="220"/>
    </row>
    <row r="433" spans="2:9" s="8" customFormat="1" ht="15" customHeight="1" x14ac:dyDescent="0.25">
      <c r="B433" s="213"/>
      <c r="C433" s="252"/>
      <c r="D433" s="252"/>
      <c r="E433" s="252"/>
      <c r="F433" s="252"/>
      <c r="G433" s="253"/>
      <c r="H433" s="248"/>
      <c r="I433" s="220"/>
    </row>
    <row r="434" spans="2:9" s="8" customFormat="1" ht="15" customHeight="1" x14ac:dyDescent="0.25">
      <c r="B434" s="213"/>
      <c r="C434" s="297"/>
      <c r="D434" s="297"/>
      <c r="E434" s="297"/>
      <c r="F434" s="297"/>
      <c r="G434" s="298"/>
      <c r="H434" s="248"/>
      <c r="I434" s="220"/>
    </row>
    <row r="435" spans="2:9" s="8" customFormat="1" ht="15" customHeight="1" x14ac:dyDescent="0.2">
      <c r="B435" s="213"/>
      <c r="C435" s="299" t="s">
        <v>396</v>
      </c>
      <c r="D435" s="299"/>
      <c r="E435" s="299"/>
      <c r="F435" s="299"/>
      <c r="G435" s="299"/>
      <c r="H435" s="300"/>
      <c r="I435" s="223">
        <f>SUM(H432:H434)</f>
        <v>0</v>
      </c>
    </row>
    <row r="436" spans="2:9" s="8" customFormat="1" ht="15" customHeight="1" x14ac:dyDescent="0.25">
      <c r="B436"/>
      <c r="C436"/>
      <c r="D436"/>
      <c r="E436"/>
      <c r="F436"/>
      <c r="G436"/>
      <c r="H436"/>
      <c r="I436"/>
    </row>
    <row r="437" spans="2:9" s="8" customFormat="1" ht="15" customHeight="1" x14ac:dyDescent="0.25">
      <c r="B437" s="301" t="s">
        <v>79</v>
      </c>
      <c r="C437" s="301"/>
      <c r="D437" s="301"/>
      <c r="E437" s="301"/>
      <c r="F437" s="301"/>
      <c r="G437" s="301"/>
      <c r="H437" s="215"/>
      <c r="I437" s="181"/>
    </row>
    <row r="438" spans="2:9" s="8" customFormat="1" ht="15" customHeight="1" x14ac:dyDescent="0.25">
      <c r="B438" s="214"/>
      <c r="C438" s="297" t="s">
        <v>429</v>
      </c>
      <c r="D438" s="297"/>
      <c r="E438" s="297"/>
      <c r="F438" s="297"/>
      <c r="G438" s="298"/>
      <c r="H438" s="248">
        <f>23291.45+5367.12+489.6+3248.85+4788.5+1230+2125+750</f>
        <v>41290.519999999997</v>
      </c>
      <c r="I438" s="220"/>
    </row>
    <row r="439" spans="2:9" s="8" customFormat="1" ht="15" customHeight="1" x14ac:dyDescent="0.25">
      <c r="B439" s="213"/>
      <c r="C439" s="297"/>
      <c r="D439" s="297"/>
      <c r="E439" s="297"/>
      <c r="F439" s="297"/>
      <c r="G439" s="298"/>
      <c r="H439" s="248"/>
      <c r="I439" s="220"/>
    </row>
    <row r="440" spans="2:9" s="8" customFormat="1" ht="15" customHeight="1" x14ac:dyDescent="0.25">
      <c r="B440" s="213"/>
      <c r="C440" s="297"/>
      <c r="D440" s="297"/>
      <c r="E440" s="297"/>
      <c r="F440" s="297"/>
      <c r="G440" s="298"/>
      <c r="H440" s="248"/>
      <c r="I440" s="221"/>
    </row>
    <row r="441" spans="2:9" s="8" customFormat="1" ht="15" customHeight="1" x14ac:dyDescent="0.2">
      <c r="B441" s="213"/>
      <c r="C441" s="299" t="s">
        <v>397</v>
      </c>
      <c r="D441" s="299"/>
      <c r="E441" s="299"/>
      <c r="F441" s="299"/>
      <c r="G441" s="299"/>
      <c r="H441" s="300"/>
      <c r="I441" s="223">
        <f>SUM(H438:H440)</f>
        <v>41290.519999999997</v>
      </c>
    </row>
    <row r="442" spans="2:9" s="8" customFormat="1" ht="15" customHeight="1" x14ac:dyDescent="0.25">
      <c r="B442"/>
      <c r="C442"/>
      <c r="D442"/>
      <c r="E442"/>
      <c r="F442"/>
      <c r="G442"/>
      <c r="H442"/>
      <c r="I442"/>
    </row>
    <row r="443" spans="2:9" s="8" customFormat="1" ht="15" customHeight="1" x14ac:dyDescent="0.25">
      <c r="B443" s="301" t="s">
        <v>80</v>
      </c>
      <c r="C443" s="301"/>
      <c r="D443" s="301"/>
      <c r="E443" s="301"/>
      <c r="F443" s="301"/>
      <c r="G443" s="301"/>
      <c r="H443" s="215"/>
      <c r="I443" s="181"/>
    </row>
    <row r="444" spans="2:9" s="8" customFormat="1" ht="15" customHeight="1" x14ac:dyDescent="0.25">
      <c r="B444" s="214"/>
      <c r="C444" s="297"/>
      <c r="D444" s="297"/>
      <c r="E444" s="297"/>
      <c r="F444" s="297"/>
      <c r="G444" s="298"/>
      <c r="H444" s="248"/>
      <c r="I444" s="220"/>
    </row>
    <row r="445" spans="2:9" s="8" customFormat="1" ht="15" customHeight="1" x14ac:dyDescent="0.25">
      <c r="B445" s="213"/>
      <c r="C445" s="297"/>
      <c r="D445" s="297"/>
      <c r="E445" s="297"/>
      <c r="F445" s="297"/>
      <c r="G445" s="298"/>
      <c r="H445" s="248"/>
      <c r="I445" s="220"/>
    </row>
    <row r="446" spans="2:9" s="8" customFormat="1" ht="15" customHeight="1" x14ac:dyDescent="0.25">
      <c r="B446" s="213"/>
      <c r="C446" s="252"/>
      <c r="D446" s="252"/>
      <c r="E446" s="252"/>
      <c r="F446" s="252"/>
      <c r="G446" s="253"/>
      <c r="H446" s="248"/>
      <c r="I446" s="220"/>
    </row>
    <row r="447" spans="2:9" s="8" customFormat="1" ht="15" customHeight="1" x14ac:dyDescent="0.25">
      <c r="B447" s="213"/>
      <c r="C447" s="297"/>
      <c r="D447" s="297"/>
      <c r="E447" s="297"/>
      <c r="F447" s="297"/>
      <c r="G447" s="298"/>
      <c r="H447" s="248"/>
      <c r="I447" s="220"/>
    </row>
    <row r="448" spans="2:9" s="8" customFormat="1" ht="15" customHeight="1" x14ac:dyDescent="0.25">
      <c r="B448" s="213"/>
      <c r="C448" s="297"/>
      <c r="D448" s="297"/>
      <c r="E448" s="297"/>
      <c r="F448" s="297"/>
      <c r="G448" s="298"/>
      <c r="H448" s="248"/>
      <c r="I448" s="220"/>
    </row>
    <row r="449" spans="2:9" s="8" customFormat="1" ht="15" customHeight="1" x14ac:dyDescent="0.25">
      <c r="B449" s="213"/>
      <c r="C449" s="297"/>
      <c r="D449" s="297"/>
      <c r="E449" s="297"/>
      <c r="F449" s="297"/>
      <c r="G449" s="298"/>
      <c r="H449" s="248"/>
      <c r="I449" s="221"/>
    </row>
    <row r="450" spans="2:9" s="8" customFormat="1" ht="15" customHeight="1" x14ac:dyDescent="0.2">
      <c r="B450" s="213"/>
      <c r="C450" s="299" t="s">
        <v>398</v>
      </c>
      <c r="D450" s="299"/>
      <c r="E450" s="299"/>
      <c r="F450" s="299"/>
      <c r="G450" s="299"/>
      <c r="H450" s="300"/>
      <c r="I450" s="223">
        <f>SUM(H444:H449)</f>
        <v>0</v>
      </c>
    </row>
    <row r="451" spans="2:9" s="8" customFormat="1" ht="15" customHeight="1" x14ac:dyDescent="0.25">
      <c r="B451"/>
      <c r="C451"/>
      <c r="D451"/>
      <c r="E451"/>
      <c r="F451"/>
      <c r="G451"/>
      <c r="H451"/>
      <c r="I451"/>
    </row>
    <row r="452" spans="2:9" s="8" customFormat="1" ht="15" customHeight="1" x14ac:dyDescent="0.25">
      <c r="B452" s="301" t="s">
        <v>81</v>
      </c>
      <c r="C452" s="301"/>
      <c r="D452" s="301"/>
      <c r="E452" s="301"/>
      <c r="F452" s="301"/>
      <c r="G452" s="301"/>
      <c r="H452" s="215"/>
      <c r="I452" s="181"/>
    </row>
    <row r="453" spans="2:9" s="8" customFormat="1" ht="15" customHeight="1" x14ac:dyDescent="0.25">
      <c r="B453" s="214"/>
      <c r="C453" s="297" t="s">
        <v>430</v>
      </c>
      <c r="D453" s="297"/>
      <c r="E453" s="297"/>
      <c r="F453" s="297"/>
      <c r="G453" s="298"/>
      <c r="H453" s="248">
        <f>29568.6+17341.71+7960</f>
        <v>54870.31</v>
      </c>
      <c r="I453" s="220"/>
    </row>
    <row r="454" spans="2:9" s="8" customFormat="1" ht="15" customHeight="1" x14ac:dyDescent="0.25">
      <c r="B454" s="213"/>
      <c r="C454" s="297"/>
      <c r="D454" s="297"/>
      <c r="E454" s="297"/>
      <c r="F454" s="297"/>
      <c r="G454" s="298"/>
      <c r="H454" s="248"/>
      <c r="I454" s="220"/>
    </row>
    <row r="455" spans="2:9" s="8" customFormat="1" ht="15" customHeight="1" x14ac:dyDescent="0.25">
      <c r="B455" s="213"/>
      <c r="C455" s="297"/>
      <c r="D455" s="297"/>
      <c r="E455" s="297"/>
      <c r="F455" s="297"/>
      <c r="G455" s="298"/>
      <c r="H455" s="248"/>
      <c r="I455" s="220"/>
    </row>
    <row r="456" spans="2:9" s="8" customFormat="1" ht="15" customHeight="1" x14ac:dyDescent="0.25">
      <c r="B456" s="213"/>
      <c r="C456" s="297"/>
      <c r="D456" s="297"/>
      <c r="E456" s="297"/>
      <c r="F456" s="297"/>
      <c r="G456" s="298"/>
      <c r="H456" s="248"/>
      <c r="I456" s="220"/>
    </row>
    <row r="457" spans="2:9" s="8" customFormat="1" ht="15" customHeight="1" x14ac:dyDescent="0.25">
      <c r="B457" s="213"/>
      <c r="C457" s="297"/>
      <c r="D457" s="297"/>
      <c r="E457" s="297"/>
      <c r="F457" s="297"/>
      <c r="G457" s="298"/>
      <c r="H457" s="248"/>
      <c r="I457" s="221"/>
    </row>
    <row r="458" spans="2:9" s="8" customFormat="1" ht="15" customHeight="1" x14ac:dyDescent="0.2">
      <c r="B458" s="213"/>
      <c r="C458" s="299" t="s">
        <v>399</v>
      </c>
      <c r="D458" s="299"/>
      <c r="E458" s="299"/>
      <c r="F458" s="299"/>
      <c r="G458" s="299"/>
      <c r="H458" s="300"/>
      <c r="I458" s="223">
        <f>SUM(H453:H457)</f>
        <v>54870.31</v>
      </c>
    </row>
    <row r="459" spans="2:9" s="8" customFormat="1" ht="15" customHeight="1" x14ac:dyDescent="0.25">
      <c r="B459"/>
      <c r="C459"/>
      <c r="D459"/>
      <c r="E459"/>
      <c r="F459"/>
      <c r="G459"/>
      <c r="H459"/>
      <c r="I459"/>
    </row>
    <row r="460" spans="2:9" s="8" customFormat="1" ht="15" customHeight="1" x14ac:dyDescent="0.25">
      <c r="B460" s="301" t="s">
        <v>82</v>
      </c>
      <c r="C460" s="301"/>
      <c r="D460" s="301"/>
      <c r="E460" s="301"/>
      <c r="F460" s="301"/>
      <c r="G460" s="301"/>
      <c r="H460" s="215"/>
      <c r="I460" s="181"/>
    </row>
    <row r="461" spans="2:9" s="8" customFormat="1" ht="15" customHeight="1" x14ac:dyDescent="0.25">
      <c r="B461" s="214"/>
      <c r="C461" s="297" t="s">
        <v>431</v>
      </c>
      <c r="D461" s="297"/>
      <c r="E461" s="297"/>
      <c r="F461" s="297"/>
      <c r="G461" s="298"/>
      <c r="H461" s="248">
        <f>2220.16+6052.25+6527.95</f>
        <v>14800.36</v>
      </c>
      <c r="I461" s="220"/>
    </row>
    <row r="462" spans="2:9" s="8" customFormat="1" ht="15" customHeight="1" x14ac:dyDescent="0.25">
      <c r="B462" s="213"/>
      <c r="C462" s="297"/>
      <c r="D462" s="297"/>
      <c r="E462" s="297"/>
      <c r="F462" s="297"/>
      <c r="G462" s="298"/>
      <c r="H462" s="248"/>
      <c r="I462" s="220"/>
    </row>
    <row r="463" spans="2:9" s="8" customFormat="1" ht="15" customHeight="1" x14ac:dyDescent="0.25">
      <c r="B463" s="213"/>
      <c r="C463" s="297"/>
      <c r="D463" s="297"/>
      <c r="E463" s="297"/>
      <c r="F463" s="297"/>
      <c r="G463" s="298"/>
      <c r="H463" s="248"/>
      <c r="I463" s="221"/>
    </row>
    <row r="464" spans="2:9" s="8" customFormat="1" ht="15" customHeight="1" x14ac:dyDescent="0.2">
      <c r="B464" s="213"/>
      <c r="C464" s="299" t="s">
        <v>400</v>
      </c>
      <c r="D464" s="299"/>
      <c r="E464" s="299"/>
      <c r="F464" s="299"/>
      <c r="G464" s="299"/>
      <c r="H464" s="300"/>
      <c r="I464" s="223">
        <f>SUM(H461:H463)</f>
        <v>14800.36</v>
      </c>
    </row>
    <row r="465" spans="2:9" s="8" customFormat="1" ht="15" customHeight="1" x14ac:dyDescent="0.25">
      <c r="B465"/>
      <c r="C465"/>
      <c r="D465"/>
      <c r="E465"/>
      <c r="F465"/>
      <c r="G465"/>
      <c r="H465"/>
      <c r="I465"/>
    </row>
    <row r="466" spans="2:9" s="8" customFormat="1" ht="15" customHeight="1" x14ac:dyDescent="0.25">
      <c r="B466" s="301" t="s">
        <v>83</v>
      </c>
      <c r="C466" s="301"/>
      <c r="D466" s="301"/>
      <c r="E466" s="301"/>
      <c r="F466" s="301"/>
      <c r="G466" s="301"/>
      <c r="H466" s="215"/>
      <c r="I466" s="181"/>
    </row>
    <row r="467" spans="2:9" s="8" customFormat="1" ht="15" customHeight="1" x14ac:dyDescent="0.25">
      <c r="B467" s="214"/>
      <c r="C467" s="297" t="s">
        <v>432</v>
      </c>
      <c r="D467" s="297"/>
      <c r="E467" s="297"/>
      <c r="F467" s="297"/>
      <c r="G467" s="298"/>
      <c r="H467" s="248">
        <v>18684.060000000001</v>
      </c>
      <c r="I467" s="220"/>
    </row>
    <row r="468" spans="2:9" s="8" customFormat="1" ht="15" customHeight="1" x14ac:dyDescent="0.25">
      <c r="B468" s="213"/>
      <c r="C468" s="297"/>
      <c r="D468" s="297"/>
      <c r="E468" s="297"/>
      <c r="F468" s="297"/>
      <c r="G468" s="298"/>
      <c r="H468" s="248"/>
      <c r="I468" s="220"/>
    </row>
    <row r="469" spans="2:9" s="8" customFormat="1" ht="15" customHeight="1" x14ac:dyDescent="0.25">
      <c r="B469" s="213"/>
      <c r="C469" s="297"/>
      <c r="D469" s="297"/>
      <c r="E469" s="297"/>
      <c r="F469" s="297"/>
      <c r="G469" s="298"/>
      <c r="H469" s="248"/>
      <c r="I469" s="221"/>
    </row>
    <row r="470" spans="2:9" s="8" customFormat="1" ht="15" customHeight="1" x14ac:dyDescent="0.2">
      <c r="B470" s="213"/>
      <c r="C470" s="299" t="s">
        <v>401</v>
      </c>
      <c r="D470" s="299"/>
      <c r="E470" s="299"/>
      <c r="F470" s="299"/>
      <c r="G470" s="299"/>
      <c r="H470" s="300"/>
      <c r="I470" s="223">
        <f>SUM(H467:H469)</f>
        <v>18684.060000000001</v>
      </c>
    </row>
    <row r="471" spans="2:9" s="8" customFormat="1" ht="15" customHeight="1" x14ac:dyDescent="0.25">
      <c r="B471"/>
      <c r="C471"/>
      <c r="D471"/>
      <c r="E471"/>
      <c r="F471"/>
      <c r="G471"/>
      <c r="H471"/>
      <c r="I471"/>
    </row>
    <row r="472" spans="2:9" s="8" customFormat="1" ht="15" customHeight="1" x14ac:dyDescent="0.25">
      <c r="B472" s="301" t="s">
        <v>84</v>
      </c>
      <c r="C472" s="301"/>
      <c r="D472" s="301"/>
      <c r="E472" s="301"/>
      <c r="F472" s="301"/>
      <c r="G472" s="301"/>
      <c r="H472" s="215"/>
      <c r="I472" s="181"/>
    </row>
    <row r="473" spans="2:9" s="8" customFormat="1" ht="15" customHeight="1" x14ac:dyDescent="0.25">
      <c r="B473" s="214"/>
      <c r="C473" s="297" t="s">
        <v>433</v>
      </c>
      <c r="D473" s="297"/>
      <c r="E473" s="297"/>
      <c r="F473" s="297"/>
      <c r="G473" s="298"/>
      <c r="H473" s="248">
        <v>2448.85</v>
      </c>
      <c r="I473" s="220"/>
    </row>
    <row r="474" spans="2:9" s="8" customFormat="1" ht="15" customHeight="1" x14ac:dyDescent="0.25">
      <c r="B474" s="213"/>
      <c r="C474" s="297"/>
      <c r="D474" s="297"/>
      <c r="E474" s="297"/>
      <c r="F474" s="297"/>
      <c r="G474" s="298"/>
      <c r="H474" s="248"/>
      <c r="I474" s="220"/>
    </row>
    <row r="475" spans="2:9" s="8" customFormat="1" ht="15" customHeight="1" x14ac:dyDescent="0.25">
      <c r="B475" s="213"/>
      <c r="C475" s="297"/>
      <c r="D475" s="297"/>
      <c r="E475" s="297"/>
      <c r="F475" s="297"/>
      <c r="G475" s="298"/>
      <c r="H475" s="248"/>
      <c r="I475" s="220"/>
    </row>
    <row r="476" spans="2:9" s="8" customFormat="1" ht="15" customHeight="1" x14ac:dyDescent="0.25">
      <c r="B476" s="213"/>
      <c r="C476" s="297"/>
      <c r="D476" s="297"/>
      <c r="E476" s="297"/>
      <c r="F476" s="297"/>
      <c r="G476" s="298"/>
      <c r="H476" s="248"/>
      <c r="I476" s="221"/>
    </row>
    <row r="477" spans="2:9" s="8" customFormat="1" ht="15" customHeight="1" x14ac:dyDescent="0.2">
      <c r="B477" s="213"/>
      <c r="C477" s="299" t="s">
        <v>402</v>
      </c>
      <c r="D477" s="299"/>
      <c r="E477" s="299"/>
      <c r="F477" s="299"/>
      <c r="G477" s="299"/>
      <c r="H477" s="300"/>
      <c r="I477" s="223">
        <f>SUM(H473:H476)</f>
        <v>2448.85</v>
      </c>
    </row>
    <row r="478" spans="2:9" s="8" customFormat="1" ht="15" customHeight="1" x14ac:dyDescent="0.25">
      <c r="B478"/>
      <c r="C478"/>
      <c r="D478"/>
      <c r="E478"/>
      <c r="F478"/>
      <c r="G478"/>
      <c r="H478"/>
      <c r="I478"/>
    </row>
    <row r="479" spans="2:9" s="8" customFormat="1" ht="15" customHeight="1" x14ac:dyDescent="0.25">
      <c r="B479" s="301" t="s">
        <v>85</v>
      </c>
      <c r="C479" s="301"/>
      <c r="D479" s="301"/>
      <c r="E479" s="301"/>
      <c r="F479" s="301"/>
      <c r="G479" s="301"/>
      <c r="H479" s="215"/>
      <c r="I479" s="181"/>
    </row>
    <row r="480" spans="2:9" s="8" customFormat="1" ht="15" customHeight="1" x14ac:dyDescent="0.25">
      <c r="B480" s="214"/>
      <c r="C480" s="297" t="s">
        <v>434</v>
      </c>
      <c r="D480" s="297"/>
      <c r="E480" s="297"/>
      <c r="F480" s="297"/>
      <c r="G480" s="298"/>
      <c r="H480" s="248">
        <v>5998.7</v>
      </c>
      <c r="I480" s="220"/>
    </row>
    <row r="481" spans="2:9" s="8" customFormat="1" ht="15" customHeight="1" x14ac:dyDescent="0.25">
      <c r="B481" s="213"/>
      <c r="C481" s="297"/>
      <c r="D481" s="297"/>
      <c r="E481" s="297"/>
      <c r="F481" s="297"/>
      <c r="G481" s="298"/>
      <c r="H481" s="248"/>
      <c r="I481" s="220"/>
    </row>
    <row r="482" spans="2:9" s="8" customFormat="1" ht="15" customHeight="1" x14ac:dyDescent="0.25">
      <c r="B482" s="213"/>
      <c r="C482" s="297"/>
      <c r="D482" s="297"/>
      <c r="E482" s="297"/>
      <c r="F482" s="297"/>
      <c r="G482" s="298"/>
      <c r="H482" s="248"/>
      <c r="I482" s="221"/>
    </row>
    <row r="483" spans="2:9" s="8" customFormat="1" ht="15" customHeight="1" x14ac:dyDescent="0.2">
      <c r="B483" s="213"/>
      <c r="C483" s="299" t="s">
        <v>403</v>
      </c>
      <c r="D483" s="299"/>
      <c r="E483" s="299"/>
      <c r="F483" s="299"/>
      <c r="G483" s="299"/>
      <c r="H483" s="300"/>
      <c r="I483" s="223">
        <f>SUM(H480:H482)</f>
        <v>5998.7</v>
      </c>
    </row>
    <row r="484" spans="2:9" s="8" customFormat="1" ht="15" customHeight="1" x14ac:dyDescent="0.2">
      <c r="B484" s="213"/>
      <c r="C484" s="224"/>
      <c r="D484" s="224"/>
      <c r="E484" s="224"/>
      <c r="F484" s="224"/>
      <c r="G484" s="224"/>
      <c r="H484" s="224"/>
      <c r="I484" s="225"/>
    </row>
    <row r="485" spans="2:9" s="8" customFormat="1" ht="15" customHeight="1" x14ac:dyDescent="0.25">
      <c r="B485" s="301" t="s">
        <v>86</v>
      </c>
      <c r="C485" s="301"/>
      <c r="D485" s="301"/>
      <c r="E485" s="301"/>
      <c r="F485" s="301"/>
      <c r="G485" s="301"/>
      <c r="H485" s="215"/>
      <c r="I485" s="181"/>
    </row>
    <row r="486" spans="2:9" s="8" customFormat="1" ht="15" customHeight="1" x14ac:dyDescent="0.25">
      <c r="B486" s="214"/>
      <c r="C486" s="297" t="s">
        <v>427</v>
      </c>
      <c r="D486" s="297"/>
      <c r="E486" s="297"/>
      <c r="F486" s="297"/>
      <c r="G486" s="298"/>
      <c r="H486" s="248">
        <f>6157.71+169.02+23261.46</f>
        <v>29588.19</v>
      </c>
      <c r="I486" s="220"/>
    </row>
    <row r="487" spans="2:9" s="8" customFormat="1" ht="15" customHeight="1" x14ac:dyDescent="0.25">
      <c r="B487" s="213"/>
      <c r="C487" s="297"/>
      <c r="D487" s="297"/>
      <c r="E487" s="297"/>
      <c r="F487" s="297"/>
      <c r="G487" s="298"/>
      <c r="H487" s="248"/>
      <c r="I487" s="220"/>
    </row>
    <row r="488" spans="2:9" s="8" customFormat="1" ht="15" customHeight="1" x14ac:dyDescent="0.25">
      <c r="B488" s="213"/>
      <c r="C488" s="297"/>
      <c r="D488" s="297"/>
      <c r="E488" s="297"/>
      <c r="F488" s="297"/>
      <c r="G488" s="298"/>
      <c r="H488" s="248"/>
      <c r="I488" s="220"/>
    </row>
    <row r="489" spans="2:9" s="8" customFormat="1" ht="15" customHeight="1" x14ac:dyDescent="0.25">
      <c r="B489" s="213"/>
      <c r="C489" s="297"/>
      <c r="D489" s="297"/>
      <c r="E489" s="297"/>
      <c r="F489" s="297"/>
      <c r="G489" s="298"/>
      <c r="H489" s="248"/>
      <c r="I489" s="220"/>
    </row>
    <row r="490" spans="2:9" s="8" customFormat="1" ht="15" customHeight="1" x14ac:dyDescent="0.25">
      <c r="B490" s="213"/>
      <c r="C490" s="297"/>
      <c r="D490" s="297"/>
      <c r="E490" s="297"/>
      <c r="F490" s="297"/>
      <c r="G490" s="298"/>
      <c r="H490" s="248"/>
      <c r="I490" s="221"/>
    </row>
    <row r="491" spans="2:9" s="8" customFormat="1" ht="15" customHeight="1" x14ac:dyDescent="0.2">
      <c r="B491" s="213"/>
      <c r="C491" s="299" t="s">
        <v>404</v>
      </c>
      <c r="D491" s="299"/>
      <c r="E491" s="299"/>
      <c r="F491" s="299"/>
      <c r="G491" s="299"/>
      <c r="H491" s="300"/>
      <c r="I491" s="223">
        <f>SUM(H486:H490)</f>
        <v>29588.19</v>
      </c>
    </row>
    <row r="492" spans="2:9" s="8" customFormat="1" ht="15" customHeight="1" x14ac:dyDescent="0.25">
      <c r="B492" s="10"/>
      <c r="C492" s="226"/>
      <c r="D492" s="226"/>
      <c r="E492" s="226"/>
      <c r="F492" s="226"/>
      <c r="G492" s="226"/>
      <c r="H492" s="226"/>
      <c r="I492" s="226"/>
    </row>
    <row r="493" spans="2:9" s="8" customFormat="1" ht="15" customHeight="1" x14ac:dyDescent="0.25">
      <c r="B493" s="301" t="s">
        <v>87</v>
      </c>
      <c r="C493" s="301"/>
      <c r="D493" s="301"/>
      <c r="E493" s="301"/>
      <c r="F493" s="301"/>
      <c r="G493" s="301"/>
      <c r="H493" s="215"/>
      <c r="I493" s="181"/>
    </row>
    <row r="494" spans="2:9" s="8" customFormat="1" ht="15" customHeight="1" x14ac:dyDescent="0.25">
      <c r="B494" s="214"/>
      <c r="C494" s="297" t="s">
        <v>458</v>
      </c>
      <c r="D494" s="297"/>
      <c r="E494" s="297"/>
      <c r="F494" s="297"/>
      <c r="G494" s="298"/>
      <c r="H494" s="248">
        <v>5930.07</v>
      </c>
      <c r="I494" s="220"/>
    </row>
    <row r="495" spans="2:9" s="8" customFormat="1" ht="15" customHeight="1" x14ac:dyDescent="0.25">
      <c r="B495" s="213"/>
      <c r="C495" s="297"/>
      <c r="D495" s="297"/>
      <c r="E495" s="297"/>
      <c r="F495" s="297"/>
      <c r="G495" s="298"/>
      <c r="H495" s="248"/>
      <c r="I495" s="220"/>
    </row>
    <row r="496" spans="2:9" s="8" customFormat="1" ht="15" customHeight="1" x14ac:dyDescent="0.25">
      <c r="B496" s="213"/>
      <c r="C496" s="297"/>
      <c r="D496" s="297"/>
      <c r="E496" s="297"/>
      <c r="F496" s="297"/>
      <c r="G496" s="298"/>
      <c r="H496" s="248"/>
      <c r="I496" s="220"/>
    </row>
    <row r="497" spans="2:9" s="8" customFormat="1" ht="15" customHeight="1" x14ac:dyDescent="0.25">
      <c r="B497" s="213"/>
      <c r="C497" s="297"/>
      <c r="D497" s="297"/>
      <c r="E497" s="297"/>
      <c r="F497" s="297"/>
      <c r="G497" s="298"/>
      <c r="H497" s="248"/>
      <c r="I497" s="221"/>
    </row>
    <row r="498" spans="2:9" s="8" customFormat="1" ht="15" customHeight="1" x14ac:dyDescent="0.2">
      <c r="B498" s="213"/>
      <c r="C498" s="299" t="s">
        <v>405</v>
      </c>
      <c r="D498" s="299"/>
      <c r="E498" s="299"/>
      <c r="F498" s="299"/>
      <c r="G498" s="299"/>
      <c r="H498" s="300"/>
      <c r="I498" s="223">
        <f>SUM(H494:H497)</f>
        <v>5930.07</v>
      </c>
    </row>
    <row r="499" spans="2:9" s="8" customFormat="1" ht="15" customHeight="1" x14ac:dyDescent="0.25">
      <c r="B499"/>
      <c r="C499"/>
      <c r="D499"/>
      <c r="E499"/>
      <c r="F499"/>
      <c r="G499"/>
      <c r="H499"/>
      <c r="I499"/>
    </row>
    <row r="500" spans="2:9" s="8" customFormat="1" ht="15" customHeight="1" x14ac:dyDescent="0.25">
      <c r="B500" s="301" t="s">
        <v>88</v>
      </c>
      <c r="C500" s="301"/>
      <c r="D500" s="301"/>
      <c r="E500" s="301"/>
      <c r="F500" s="301"/>
      <c r="G500" s="301"/>
      <c r="H500" s="215"/>
      <c r="I500" s="181"/>
    </row>
    <row r="501" spans="2:9" s="8" customFormat="1" ht="15" customHeight="1" x14ac:dyDescent="0.25">
      <c r="B501" s="214"/>
      <c r="C501" s="278" t="s">
        <v>435</v>
      </c>
      <c r="D501" s="278"/>
      <c r="E501" s="278"/>
      <c r="F501" s="278"/>
      <c r="G501" s="279"/>
      <c r="H501" s="5">
        <v>71.7</v>
      </c>
      <c r="I501" s="220"/>
    </row>
    <row r="502" spans="2:9" s="8" customFormat="1" ht="15" customHeight="1" x14ac:dyDescent="0.25">
      <c r="B502" s="213"/>
      <c r="C502" s="278" t="s">
        <v>456</v>
      </c>
      <c r="D502" s="278"/>
      <c r="E502" s="278"/>
      <c r="F502" s="278"/>
      <c r="G502" s="279"/>
      <c r="H502" s="5">
        <v>210.48</v>
      </c>
      <c r="I502" s="220"/>
    </row>
    <row r="503" spans="2:9" s="8" customFormat="1" ht="15" customHeight="1" x14ac:dyDescent="0.25">
      <c r="B503" s="213"/>
      <c r="C503" s="297" t="s">
        <v>457</v>
      </c>
      <c r="D503" s="297"/>
      <c r="E503" s="297"/>
      <c r="F503" s="297"/>
      <c r="G503" s="298"/>
      <c r="H503" s="5">
        <v>2263</v>
      </c>
      <c r="I503" s="220"/>
    </row>
    <row r="504" spans="2:9" s="8" customFormat="1" ht="15" customHeight="1" x14ac:dyDescent="0.25">
      <c r="B504" s="213"/>
      <c r="C504" s="297"/>
      <c r="D504" s="297"/>
      <c r="E504" s="297"/>
      <c r="F504" s="297"/>
      <c r="G504" s="298"/>
      <c r="H504" s="248"/>
      <c r="I504" s="220"/>
    </row>
    <row r="505" spans="2:9" s="8" customFormat="1" ht="15" customHeight="1" x14ac:dyDescent="0.25">
      <c r="B505" s="213"/>
      <c r="C505" s="297"/>
      <c r="D505" s="297"/>
      <c r="E505" s="297"/>
      <c r="F505" s="297"/>
      <c r="G505" s="298"/>
      <c r="H505" s="248"/>
      <c r="I505" s="221"/>
    </row>
    <row r="506" spans="2:9" s="8" customFormat="1" ht="15" customHeight="1" x14ac:dyDescent="0.2">
      <c r="B506" s="213"/>
      <c r="C506" s="299" t="s">
        <v>406</v>
      </c>
      <c r="D506" s="299"/>
      <c r="E506" s="299"/>
      <c r="F506" s="299"/>
      <c r="G506" s="299"/>
      <c r="H506" s="300"/>
      <c r="I506" s="223">
        <f>SUM(H501:H505)</f>
        <v>2545.1799999999998</v>
      </c>
    </row>
    <row r="507" spans="2:9" s="8" customFormat="1" ht="15" customHeight="1" x14ac:dyDescent="0.25">
      <c r="B507"/>
      <c r="C507"/>
      <c r="D507"/>
      <c r="E507"/>
      <c r="F507"/>
      <c r="G507"/>
      <c r="H507"/>
      <c r="I507"/>
    </row>
    <row r="508" spans="2:9" s="8" customFormat="1" ht="15" customHeight="1" x14ac:dyDescent="0.25">
      <c r="B508" s="301" t="s">
        <v>118</v>
      </c>
      <c r="C508" s="301"/>
      <c r="D508" s="301"/>
      <c r="E508" s="301"/>
      <c r="F508" s="301"/>
      <c r="G508" s="301"/>
      <c r="H508" s="215"/>
      <c r="I508" s="181"/>
    </row>
    <row r="509" spans="2:9" s="8" customFormat="1" ht="15" customHeight="1" x14ac:dyDescent="0.25">
      <c r="B509" s="214"/>
      <c r="C509" s="297"/>
      <c r="D509" s="297"/>
      <c r="E509" s="297"/>
      <c r="F509" s="297"/>
      <c r="G509" s="298"/>
      <c r="H509" s="248"/>
      <c r="I509" s="220"/>
    </row>
    <row r="510" spans="2:9" s="8" customFormat="1" ht="15" customHeight="1" x14ac:dyDescent="0.25">
      <c r="B510" s="213"/>
      <c r="C510" s="297"/>
      <c r="D510" s="297"/>
      <c r="E510" s="297"/>
      <c r="F510" s="297"/>
      <c r="G510" s="298"/>
      <c r="H510" s="248"/>
      <c r="I510" s="220"/>
    </row>
    <row r="511" spans="2:9" s="8" customFormat="1" ht="15" customHeight="1" x14ac:dyDescent="0.25">
      <c r="B511" s="213"/>
      <c r="C511" s="297"/>
      <c r="D511" s="297"/>
      <c r="E511" s="297"/>
      <c r="F511" s="297"/>
      <c r="G511" s="298"/>
      <c r="H511" s="248"/>
      <c r="I511" s="221"/>
    </row>
    <row r="512" spans="2:9" s="8" customFormat="1" ht="15" customHeight="1" x14ac:dyDescent="0.2">
      <c r="B512" s="213"/>
      <c r="C512" s="299" t="s">
        <v>407</v>
      </c>
      <c r="D512" s="299"/>
      <c r="E512" s="299"/>
      <c r="F512" s="299"/>
      <c r="G512" s="299"/>
      <c r="H512" s="300"/>
      <c r="I512" s="223">
        <f>SUM(H509:H511)</f>
        <v>0</v>
      </c>
    </row>
    <row r="513" spans="2:9" s="8" customFormat="1" ht="15" customHeight="1" x14ac:dyDescent="0.25">
      <c r="B513"/>
      <c r="C513"/>
      <c r="D513"/>
      <c r="E513"/>
      <c r="F513"/>
      <c r="G513"/>
      <c r="H513"/>
      <c r="I513"/>
    </row>
    <row r="514" spans="2:9" s="8" customFormat="1" ht="15" customHeight="1" x14ac:dyDescent="0.25">
      <c r="B514" s="301" t="s">
        <v>94</v>
      </c>
      <c r="C514" s="301"/>
      <c r="D514" s="301"/>
      <c r="E514" s="301"/>
      <c r="F514" s="301"/>
      <c r="G514" s="301"/>
      <c r="H514" s="215"/>
      <c r="I514" s="181"/>
    </row>
    <row r="515" spans="2:9" s="8" customFormat="1" ht="15" customHeight="1" x14ac:dyDescent="0.25">
      <c r="B515" s="214"/>
      <c r="C515" s="297" t="s">
        <v>436</v>
      </c>
      <c r="D515" s="297"/>
      <c r="E515" s="297"/>
      <c r="F515" s="297"/>
      <c r="G515" s="298"/>
      <c r="H515" s="248">
        <v>2461.85</v>
      </c>
      <c r="I515" s="220"/>
    </row>
    <row r="516" spans="2:9" s="8" customFormat="1" ht="15" customHeight="1" x14ac:dyDescent="0.25">
      <c r="B516" s="213"/>
      <c r="C516" s="297"/>
      <c r="D516" s="297"/>
      <c r="E516" s="297"/>
      <c r="F516" s="297"/>
      <c r="G516" s="298"/>
      <c r="H516" s="248"/>
      <c r="I516" s="220"/>
    </row>
    <row r="517" spans="2:9" s="8" customFormat="1" ht="15" customHeight="1" x14ac:dyDescent="0.25">
      <c r="B517" s="213"/>
      <c r="C517" s="297"/>
      <c r="D517" s="297"/>
      <c r="E517" s="297"/>
      <c r="F517" s="297"/>
      <c r="G517" s="298"/>
      <c r="H517" s="248"/>
      <c r="I517" s="220"/>
    </row>
    <row r="518" spans="2:9" s="8" customFormat="1" ht="15" customHeight="1" x14ac:dyDescent="0.25">
      <c r="B518" s="213"/>
      <c r="C518" s="297"/>
      <c r="D518" s="297"/>
      <c r="E518" s="297"/>
      <c r="F518" s="297"/>
      <c r="G518" s="298"/>
      <c r="H518" s="248"/>
      <c r="I518" s="221"/>
    </row>
    <row r="519" spans="2:9" s="8" customFormat="1" ht="15" customHeight="1" x14ac:dyDescent="0.2">
      <c r="B519" s="213"/>
      <c r="C519" s="299" t="s">
        <v>408</v>
      </c>
      <c r="D519" s="299"/>
      <c r="E519" s="299"/>
      <c r="F519" s="299"/>
      <c r="G519" s="299"/>
      <c r="H519" s="300"/>
      <c r="I519" s="223">
        <f>SUM(H515:H518)</f>
        <v>2461.85</v>
      </c>
    </row>
    <row r="520" spans="2:9" s="8" customFormat="1" ht="9" customHeight="1" x14ac:dyDescent="0.25">
      <c r="B520"/>
      <c r="C520"/>
      <c r="D520"/>
      <c r="E520"/>
      <c r="F520"/>
      <c r="G520"/>
      <c r="H520"/>
      <c r="I520"/>
    </row>
    <row r="521" spans="2:9" s="8" customFormat="1" ht="15" customHeight="1" x14ac:dyDescent="0.25">
      <c r="B521" s="301" t="s">
        <v>89</v>
      </c>
      <c r="C521" s="301"/>
      <c r="D521" s="301"/>
      <c r="E521" s="301"/>
      <c r="F521" s="301"/>
      <c r="G521" s="301"/>
      <c r="H521" s="215"/>
      <c r="I521" s="181"/>
    </row>
    <row r="522" spans="2:9" s="8" customFormat="1" ht="15" customHeight="1" x14ac:dyDescent="0.25">
      <c r="B522" s="214"/>
      <c r="C522" s="297"/>
      <c r="D522" s="297"/>
      <c r="E522" s="297"/>
      <c r="F522" s="297"/>
      <c r="G522" s="298"/>
      <c r="H522" s="248"/>
      <c r="I522" s="220"/>
    </row>
    <row r="523" spans="2:9" s="8" customFormat="1" ht="15" customHeight="1" x14ac:dyDescent="0.25">
      <c r="B523" s="213"/>
      <c r="C523" s="297"/>
      <c r="D523" s="297"/>
      <c r="E523" s="297"/>
      <c r="F523" s="297"/>
      <c r="G523" s="298"/>
      <c r="H523" s="248"/>
      <c r="I523" s="220"/>
    </row>
    <row r="524" spans="2:9" s="8" customFormat="1" ht="15" customHeight="1" x14ac:dyDescent="0.25">
      <c r="B524" s="213"/>
      <c r="C524" s="297"/>
      <c r="D524" s="297"/>
      <c r="E524" s="297"/>
      <c r="F524" s="297"/>
      <c r="G524" s="298"/>
      <c r="H524" s="248"/>
      <c r="I524" s="220"/>
    </row>
    <row r="525" spans="2:9" s="8" customFormat="1" ht="15" customHeight="1" x14ac:dyDescent="0.2">
      <c r="B525" s="213"/>
      <c r="C525" s="299" t="s">
        <v>409</v>
      </c>
      <c r="D525" s="299"/>
      <c r="E525" s="299"/>
      <c r="F525" s="299"/>
      <c r="G525" s="299"/>
      <c r="H525" s="300"/>
      <c r="I525" s="223">
        <f>SUM(H522:H524)</f>
        <v>0</v>
      </c>
    </row>
    <row r="526" spans="2:9" s="8" customFormat="1" ht="15" customHeight="1" x14ac:dyDescent="0.2">
      <c r="B526" s="213"/>
      <c r="C526" s="224"/>
      <c r="D526" s="224"/>
      <c r="E526" s="224"/>
      <c r="F526" s="224"/>
      <c r="G526" s="224"/>
      <c r="H526" s="224"/>
      <c r="I526" s="225"/>
    </row>
    <row r="527" spans="2:9" s="8" customFormat="1" ht="24.9" customHeight="1" x14ac:dyDescent="0.25">
      <c r="B527" s="369" t="s">
        <v>193</v>
      </c>
      <c r="C527" s="369"/>
      <c r="D527" s="369"/>
      <c r="E527" s="369"/>
      <c r="F527" s="369"/>
      <c r="G527" s="369"/>
      <c r="H527" s="369"/>
      <c r="I527" s="369"/>
    </row>
    <row r="528" spans="2:9" s="8" customFormat="1" ht="21.9" customHeight="1" x14ac:dyDescent="0.25">
      <c r="B528" s="539" t="s">
        <v>233</v>
      </c>
      <c r="C528" s="539"/>
      <c r="D528" s="539"/>
      <c r="E528" s="539"/>
      <c r="F528" s="539"/>
      <c r="G528" s="539"/>
      <c r="H528" s="539"/>
      <c r="I528" s="539"/>
    </row>
    <row r="529" spans="2:9" s="8" customFormat="1" ht="18" customHeight="1" x14ac:dyDescent="0.25">
      <c r="B529" s="229" t="s">
        <v>414</v>
      </c>
      <c r="C529" s="72"/>
      <c r="D529" s="21"/>
      <c r="E529" s="21"/>
      <c r="F529" s="21"/>
      <c r="G529" s="58"/>
      <c r="H529" s="73"/>
      <c r="I529" s="4"/>
    </row>
    <row r="530" spans="2:9" s="8" customFormat="1" ht="24.9" customHeight="1" x14ac:dyDescent="0.25">
      <c r="B530" s="229" t="s">
        <v>52</v>
      </c>
      <c r="C530" s="228"/>
      <c r="D530" s="151"/>
      <c r="E530" s="151"/>
      <c r="F530" s="151"/>
      <c r="G530" s="58"/>
      <c r="H530" s="73"/>
      <c r="I530" s="70"/>
    </row>
    <row r="531" spans="2:9" s="8" customFormat="1" ht="18" customHeight="1" x14ac:dyDescent="0.25">
      <c r="B531" s="232" t="s">
        <v>112</v>
      </c>
      <c r="C531" s="233"/>
      <c r="D531" s="234"/>
      <c r="E531" s="234"/>
      <c r="F531" s="234"/>
      <c r="G531" s="235"/>
      <c r="H531" s="236"/>
      <c r="I531" s="237" t="s">
        <v>26</v>
      </c>
    </row>
    <row r="532" spans="2:9" s="8" customFormat="1" ht="18" customHeight="1" x14ac:dyDescent="0.25">
      <c r="B532" s="334"/>
      <c r="C532" s="335"/>
      <c r="D532" s="335"/>
      <c r="E532" s="335"/>
      <c r="F532" s="335"/>
      <c r="G532" s="335"/>
      <c r="H532" s="336"/>
      <c r="I532" s="6"/>
    </row>
    <row r="533" spans="2:9" s="8" customFormat="1" ht="18" customHeight="1" x14ac:dyDescent="0.25">
      <c r="B533" s="334"/>
      <c r="C533" s="335"/>
      <c r="D533" s="335"/>
      <c r="E533" s="335"/>
      <c r="F533" s="335"/>
      <c r="G533" s="335"/>
      <c r="H533" s="336"/>
      <c r="I533" s="6"/>
    </row>
    <row r="534" spans="2:9" s="11" customFormat="1" ht="18" customHeight="1" x14ac:dyDescent="0.25">
      <c r="B534" s="334"/>
      <c r="C534" s="335"/>
      <c r="D534" s="335"/>
      <c r="E534" s="335"/>
      <c r="F534" s="335"/>
      <c r="G534" s="335"/>
      <c r="H534" s="336"/>
      <c r="I534" s="6"/>
    </row>
    <row r="535" spans="2:9" s="8" customFormat="1" ht="16.5" customHeight="1" x14ac:dyDescent="0.25">
      <c r="B535" s="334"/>
      <c r="C535" s="335"/>
      <c r="D535" s="335"/>
      <c r="E535" s="335"/>
      <c r="F535" s="335"/>
      <c r="G535" s="335"/>
      <c r="H535" s="336"/>
      <c r="I535" s="6"/>
    </row>
    <row r="536" spans="2:9" s="8" customFormat="1" ht="18" customHeight="1" x14ac:dyDescent="0.25">
      <c r="B536" s="78"/>
      <c r="C536" s="79"/>
      <c r="D536" s="134"/>
      <c r="E536" s="134"/>
      <c r="F536" s="134"/>
      <c r="G536" s="80"/>
      <c r="H536" s="238" t="s">
        <v>51</v>
      </c>
      <c r="I536" s="48">
        <f>SUM(I532:I535)</f>
        <v>0</v>
      </c>
    </row>
    <row r="537" spans="2:9" s="8" customFormat="1" ht="10.5" customHeight="1" x14ac:dyDescent="0.25">
      <c r="B537" s="72"/>
      <c r="C537" s="72"/>
      <c r="D537" s="21"/>
      <c r="E537" s="21"/>
      <c r="F537" s="21"/>
      <c r="G537" s="58"/>
      <c r="H537" s="29"/>
      <c r="I537" s="70"/>
    </row>
    <row r="538" spans="2:9" s="8" customFormat="1" ht="18" customHeight="1" x14ac:dyDescent="0.25">
      <c r="B538" s="229" t="s">
        <v>415</v>
      </c>
      <c r="C538" s="72"/>
      <c r="D538" s="21"/>
      <c r="E538" s="21"/>
      <c r="F538" s="21"/>
      <c r="G538" s="58"/>
      <c r="H538" s="73"/>
      <c r="I538" s="6"/>
    </row>
    <row r="539" spans="2:9" s="8" customFormat="1" ht="10.5" customHeight="1" x14ac:dyDescent="0.25">
      <c r="B539" s="229"/>
      <c r="C539" s="72"/>
      <c r="D539" s="21"/>
      <c r="E539" s="21"/>
      <c r="F539" s="21"/>
      <c r="G539" s="58"/>
      <c r="H539" s="73"/>
      <c r="I539" s="249"/>
    </row>
    <row r="540" spans="2:9" s="11" customFormat="1" ht="20.399999999999999" customHeight="1" x14ac:dyDescent="0.25">
      <c r="B540" s="231" t="s">
        <v>416</v>
      </c>
      <c r="C540" s="79"/>
      <c r="D540" s="134"/>
      <c r="E540" s="134"/>
      <c r="F540" s="134"/>
      <c r="G540" s="80"/>
      <c r="H540" s="230"/>
      <c r="I540" s="48">
        <f>SUM(I529,I536,I538)</f>
        <v>0</v>
      </c>
    </row>
    <row r="541" spans="2:9" s="8" customFormat="1" ht="32.4" customHeight="1" x14ac:dyDescent="0.25">
      <c r="B541" s="349" t="s">
        <v>421</v>
      </c>
      <c r="C541" s="349"/>
      <c r="D541" s="349"/>
      <c r="E541" s="349"/>
      <c r="F541" s="349"/>
      <c r="G541" s="349"/>
      <c r="H541" s="349"/>
      <c r="I541" s="349"/>
    </row>
    <row r="542" spans="2:9" s="8" customFormat="1" ht="18" customHeight="1" x14ac:dyDescent="0.25">
      <c r="B542" s="232" t="s">
        <v>192</v>
      </c>
      <c r="C542" s="233"/>
      <c r="D542" s="234"/>
      <c r="E542" s="234"/>
      <c r="F542" s="234"/>
      <c r="G542" s="235"/>
      <c r="H542" s="236"/>
      <c r="I542" s="237" t="s">
        <v>26</v>
      </c>
    </row>
    <row r="543" spans="2:9" s="8" customFormat="1" ht="18" customHeight="1" x14ac:dyDescent="0.25">
      <c r="B543" s="337" t="s">
        <v>438</v>
      </c>
      <c r="C543" s="338"/>
      <c r="D543" s="338"/>
      <c r="E543" s="338"/>
      <c r="F543" s="338"/>
      <c r="G543" s="338"/>
      <c r="H543" s="339"/>
      <c r="I543" s="107">
        <v>4000</v>
      </c>
    </row>
    <row r="544" spans="2:9" s="8" customFormat="1" ht="18" customHeight="1" x14ac:dyDescent="0.25">
      <c r="B544" s="261"/>
      <c r="C544" s="262"/>
      <c r="D544" s="262"/>
      <c r="E544" s="262"/>
      <c r="F544" s="262"/>
      <c r="G544" s="262"/>
      <c r="H544" s="263"/>
      <c r="I544" s="107"/>
    </row>
    <row r="545" spans="2:9" s="8" customFormat="1" ht="18" customHeight="1" x14ac:dyDescent="0.25">
      <c r="B545" s="261"/>
      <c r="C545" s="262"/>
      <c r="D545" s="262"/>
      <c r="E545" s="262"/>
      <c r="F545" s="262"/>
      <c r="G545" s="262"/>
      <c r="H545" s="263"/>
      <c r="I545" s="107"/>
    </row>
    <row r="546" spans="2:9" s="8" customFormat="1" ht="18" customHeight="1" x14ac:dyDescent="0.25">
      <c r="B546" s="261"/>
      <c r="C546" s="262"/>
      <c r="D546" s="262"/>
      <c r="E546" s="262"/>
      <c r="F546" s="262"/>
      <c r="G546" s="262"/>
      <c r="H546" s="263"/>
      <c r="I546" s="107"/>
    </row>
    <row r="547" spans="2:9" s="8" customFormat="1" ht="18" customHeight="1" x14ac:dyDescent="0.25">
      <c r="B547" s="261"/>
      <c r="C547" s="262"/>
      <c r="D547" s="262"/>
      <c r="E547" s="262"/>
      <c r="F547" s="262"/>
      <c r="G547" s="262"/>
      <c r="H547" s="263"/>
      <c r="I547" s="107"/>
    </row>
    <row r="548" spans="2:9" s="8" customFormat="1" ht="18" customHeight="1" x14ac:dyDescent="0.25">
      <c r="B548" s="261"/>
      <c r="C548" s="262"/>
      <c r="D548" s="262"/>
      <c r="E548" s="262"/>
      <c r="F548" s="262"/>
      <c r="G548" s="262"/>
      <c r="H548" s="263"/>
      <c r="I548" s="107"/>
    </row>
    <row r="549" spans="2:9" s="8" customFormat="1" ht="18" customHeight="1" x14ac:dyDescent="0.25">
      <c r="B549" s="261"/>
      <c r="C549" s="262"/>
      <c r="D549" s="262"/>
      <c r="E549" s="262"/>
      <c r="F549" s="262"/>
      <c r="G549" s="262"/>
      <c r="H549" s="263"/>
      <c r="I549" s="107"/>
    </row>
    <row r="550" spans="2:9" s="8" customFormat="1" ht="18" customHeight="1" x14ac:dyDescent="0.25">
      <c r="B550" s="261"/>
      <c r="C550" s="262"/>
      <c r="D550" s="262"/>
      <c r="E550" s="262"/>
      <c r="F550" s="262"/>
      <c r="G550" s="262"/>
      <c r="H550" s="263"/>
      <c r="I550" s="107"/>
    </row>
    <row r="551" spans="2:9" s="8" customFormat="1" ht="18" customHeight="1" x14ac:dyDescent="0.25">
      <c r="B551" s="261"/>
      <c r="C551" s="262"/>
      <c r="D551" s="262"/>
      <c r="E551" s="262"/>
      <c r="F551" s="262"/>
      <c r="G551" s="262"/>
      <c r="H551" s="263"/>
      <c r="I551" s="107"/>
    </row>
    <row r="552" spans="2:9" s="8" customFormat="1" ht="18" customHeight="1" x14ac:dyDescent="0.25">
      <c r="B552" s="261"/>
      <c r="C552" s="262"/>
      <c r="D552" s="262"/>
      <c r="E552" s="262"/>
      <c r="F552" s="262"/>
      <c r="G552" s="262"/>
      <c r="H552" s="263"/>
      <c r="I552" s="107"/>
    </row>
    <row r="553" spans="2:9" s="8" customFormat="1" ht="18" customHeight="1" x14ac:dyDescent="0.25">
      <c r="B553" s="261"/>
      <c r="C553" s="262"/>
      <c r="D553" s="262"/>
      <c r="E553" s="262"/>
      <c r="F553" s="262"/>
      <c r="G553" s="262"/>
      <c r="H553" s="263"/>
      <c r="I553" s="107"/>
    </row>
    <row r="554" spans="2:9" s="8" customFormat="1" ht="18" customHeight="1" x14ac:dyDescent="0.25">
      <c r="B554" s="261"/>
      <c r="C554" s="262"/>
      <c r="D554" s="262"/>
      <c r="E554" s="262"/>
      <c r="F554" s="262"/>
      <c r="G554" s="262"/>
      <c r="H554" s="263"/>
      <c r="I554" s="107"/>
    </row>
    <row r="555" spans="2:9" s="8" customFormat="1" ht="18" customHeight="1" x14ac:dyDescent="0.25">
      <c r="B555" s="261"/>
      <c r="C555" s="262"/>
      <c r="D555" s="262"/>
      <c r="E555" s="262"/>
      <c r="F555" s="262"/>
      <c r="G555" s="262"/>
      <c r="H555" s="263"/>
      <c r="I555" s="107"/>
    </row>
    <row r="556" spans="2:9" s="8" customFormat="1" ht="18" customHeight="1" x14ac:dyDescent="0.25">
      <c r="B556" s="261"/>
      <c r="C556" s="262"/>
      <c r="D556" s="262"/>
      <c r="E556" s="262"/>
      <c r="F556" s="262"/>
      <c r="G556" s="262"/>
      <c r="H556" s="263"/>
      <c r="I556" s="107"/>
    </row>
    <row r="557" spans="2:9" s="8" customFormat="1" ht="18" customHeight="1" x14ac:dyDescent="0.25">
      <c r="B557" s="261"/>
      <c r="C557" s="262"/>
      <c r="D557" s="262"/>
      <c r="E557" s="262"/>
      <c r="F557" s="262"/>
      <c r="G557" s="262"/>
      <c r="H557" s="263"/>
      <c r="I557" s="107"/>
    </row>
    <row r="558" spans="2:9" s="8" customFormat="1" ht="18" customHeight="1" x14ac:dyDescent="0.25">
      <c r="B558" s="261"/>
      <c r="C558" s="262"/>
      <c r="D558" s="262"/>
      <c r="E558" s="262"/>
      <c r="F558" s="262"/>
      <c r="G558" s="262"/>
      <c r="H558" s="263"/>
      <c r="I558" s="107"/>
    </row>
    <row r="559" spans="2:9" s="8" customFormat="1" ht="18" customHeight="1" x14ac:dyDescent="0.25">
      <c r="B559" s="261"/>
      <c r="C559" s="262"/>
      <c r="D559" s="262"/>
      <c r="E559" s="262"/>
      <c r="F559" s="262"/>
      <c r="G559" s="262"/>
      <c r="H559" s="263"/>
      <c r="I559" s="107"/>
    </row>
    <row r="560" spans="2:9" s="8" customFormat="1" ht="18" customHeight="1" x14ac:dyDescent="0.25">
      <c r="B560" s="261"/>
      <c r="C560" s="262"/>
      <c r="D560" s="262"/>
      <c r="E560" s="262"/>
      <c r="F560" s="262"/>
      <c r="G560" s="262"/>
      <c r="H560" s="263"/>
      <c r="I560" s="107"/>
    </row>
    <row r="561" spans="2:9" s="8" customFormat="1" ht="18" customHeight="1" x14ac:dyDescent="0.25">
      <c r="B561" s="261"/>
      <c r="C561" s="262"/>
      <c r="D561" s="262"/>
      <c r="E561" s="262"/>
      <c r="F561" s="262"/>
      <c r="G561" s="262"/>
      <c r="H561" s="263"/>
      <c r="I561" s="107"/>
    </row>
    <row r="562" spans="2:9" s="8" customFormat="1" ht="18" customHeight="1" x14ac:dyDescent="0.25">
      <c r="B562" s="261"/>
      <c r="C562" s="262"/>
      <c r="D562" s="262"/>
      <c r="E562" s="262"/>
      <c r="F562" s="262"/>
      <c r="G562" s="262"/>
      <c r="H562" s="263"/>
      <c r="I562" s="107"/>
    </row>
    <row r="563" spans="2:9" s="8" customFormat="1" ht="18" customHeight="1" x14ac:dyDescent="0.25">
      <c r="B563" s="261"/>
      <c r="C563" s="262"/>
      <c r="D563" s="262"/>
      <c r="E563" s="262"/>
      <c r="F563" s="262"/>
      <c r="G563" s="262"/>
      <c r="H563" s="263"/>
      <c r="I563" s="107"/>
    </row>
    <row r="564" spans="2:9" s="8" customFormat="1" ht="18" customHeight="1" x14ac:dyDescent="0.25">
      <c r="B564" s="261"/>
      <c r="C564" s="262"/>
      <c r="D564" s="262"/>
      <c r="E564" s="262"/>
      <c r="F564" s="262"/>
      <c r="G564" s="262"/>
      <c r="H564" s="263"/>
      <c r="I564" s="107"/>
    </row>
    <row r="565" spans="2:9" s="8" customFormat="1" ht="18" customHeight="1" x14ac:dyDescent="0.25">
      <c r="B565" s="261"/>
      <c r="C565" s="262"/>
      <c r="D565" s="262"/>
      <c r="E565" s="262"/>
      <c r="F565" s="262"/>
      <c r="G565" s="262"/>
      <c r="H565" s="263"/>
      <c r="I565" s="107"/>
    </row>
    <row r="566" spans="2:9" s="8" customFormat="1" ht="18" customHeight="1" x14ac:dyDescent="0.25">
      <c r="B566" s="261"/>
      <c r="C566" s="262"/>
      <c r="D566" s="262"/>
      <c r="E566" s="262"/>
      <c r="F566" s="262"/>
      <c r="G566" s="262"/>
      <c r="H566" s="263"/>
      <c r="I566" s="107"/>
    </row>
    <row r="567" spans="2:9" s="8" customFormat="1" ht="18" customHeight="1" x14ac:dyDescent="0.25">
      <c r="B567" s="261"/>
      <c r="C567" s="262"/>
      <c r="D567" s="262"/>
      <c r="E567" s="262"/>
      <c r="F567" s="262"/>
      <c r="G567" s="262"/>
      <c r="H567" s="263"/>
      <c r="I567" s="107"/>
    </row>
    <row r="568" spans="2:9" s="8" customFormat="1" ht="18" customHeight="1" x14ac:dyDescent="0.25">
      <c r="B568" s="261"/>
      <c r="C568" s="262"/>
      <c r="D568" s="262"/>
      <c r="E568" s="262"/>
      <c r="F568" s="262"/>
      <c r="G568" s="262"/>
      <c r="H568" s="263"/>
      <c r="I568" s="107"/>
    </row>
    <row r="569" spans="2:9" s="8" customFormat="1" ht="18" customHeight="1" x14ac:dyDescent="0.25">
      <c r="B569" s="261"/>
      <c r="C569" s="262"/>
      <c r="D569" s="262"/>
      <c r="E569" s="262"/>
      <c r="F569" s="262"/>
      <c r="G569" s="262"/>
      <c r="H569" s="263"/>
      <c r="I569" s="107"/>
    </row>
    <row r="570" spans="2:9" s="8" customFormat="1" ht="18" customHeight="1" x14ac:dyDescent="0.25">
      <c r="B570" s="261"/>
      <c r="C570" s="262"/>
      <c r="D570" s="262"/>
      <c r="E570" s="262"/>
      <c r="F570" s="262"/>
      <c r="G570" s="262"/>
      <c r="H570" s="263"/>
      <c r="I570" s="107"/>
    </row>
    <row r="571" spans="2:9" s="8" customFormat="1" ht="18" customHeight="1" x14ac:dyDescent="0.25">
      <c r="B571" s="261"/>
      <c r="C571" s="262"/>
      <c r="D571" s="262"/>
      <c r="E571" s="262"/>
      <c r="F571" s="262"/>
      <c r="G571" s="262"/>
      <c r="H571" s="263"/>
      <c r="I571" s="107"/>
    </row>
    <row r="572" spans="2:9" s="8" customFormat="1" ht="18" customHeight="1" x14ac:dyDescent="0.25">
      <c r="B572" s="261"/>
      <c r="C572" s="262"/>
      <c r="D572" s="262"/>
      <c r="E572" s="262"/>
      <c r="F572" s="262"/>
      <c r="G572" s="262"/>
      <c r="H572" s="263"/>
      <c r="I572" s="107"/>
    </row>
    <row r="573" spans="2:9" s="8" customFormat="1" ht="18" customHeight="1" x14ac:dyDescent="0.25">
      <c r="B573" s="261"/>
      <c r="C573" s="262"/>
      <c r="D573" s="262"/>
      <c r="E573" s="262"/>
      <c r="F573" s="262"/>
      <c r="G573" s="262"/>
      <c r="H573" s="263"/>
      <c r="I573" s="107"/>
    </row>
    <row r="574" spans="2:9" s="8" customFormat="1" ht="18" customHeight="1" x14ac:dyDescent="0.25">
      <c r="B574" s="261"/>
      <c r="C574" s="262"/>
      <c r="D574" s="262"/>
      <c r="E574" s="262"/>
      <c r="F574" s="262"/>
      <c r="G574" s="262"/>
      <c r="H574" s="263"/>
      <c r="I574" s="107"/>
    </row>
    <row r="575" spans="2:9" s="8" customFormat="1" ht="18" customHeight="1" x14ac:dyDescent="0.25">
      <c r="B575" s="261"/>
      <c r="C575" s="262"/>
      <c r="D575" s="262"/>
      <c r="E575" s="262"/>
      <c r="F575" s="262"/>
      <c r="G575" s="262"/>
      <c r="H575" s="263"/>
      <c r="I575" s="107"/>
    </row>
    <row r="576" spans="2:9" s="8" customFormat="1" ht="18" customHeight="1" x14ac:dyDescent="0.25">
      <c r="B576" s="261"/>
      <c r="C576" s="262"/>
      <c r="D576" s="262"/>
      <c r="E576" s="262"/>
      <c r="F576" s="262"/>
      <c r="G576" s="262"/>
      <c r="H576" s="263"/>
      <c r="I576" s="107"/>
    </row>
    <row r="577" spans="2:9" s="8" customFormat="1" ht="18" customHeight="1" x14ac:dyDescent="0.25">
      <c r="B577" s="261"/>
      <c r="C577" s="262"/>
      <c r="D577" s="262"/>
      <c r="E577" s="262"/>
      <c r="F577" s="262"/>
      <c r="G577" s="262"/>
      <c r="H577" s="263"/>
      <c r="I577" s="107"/>
    </row>
    <row r="578" spans="2:9" s="8" customFormat="1" ht="18" customHeight="1" x14ac:dyDescent="0.25">
      <c r="B578" s="261"/>
      <c r="C578" s="262"/>
      <c r="D578" s="262"/>
      <c r="E578" s="262"/>
      <c r="F578" s="262"/>
      <c r="G578" s="262"/>
      <c r="H578" s="263"/>
      <c r="I578" s="107"/>
    </row>
    <row r="579" spans="2:9" s="8" customFormat="1" ht="18" customHeight="1" x14ac:dyDescent="0.25">
      <c r="B579" s="261"/>
      <c r="C579" s="262"/>
      <c r="D579" s="262"/>
      <c r="E579" s="262"/>
      <c r="F579" s="262"/>
      <c r="G579" s="262"/>
      <c r="H579" s="263"/>
      <c r="I579" s="107"/>
    </row>
    <row r="580" spans="2:9" s="8" customFormat="1" ht="18" customHeight="1" x14ac:dyDescent="0.25">
      <c r="B580" s="261"/>
      <c r="C580" s="262"/>
      <c r="D580" s="262"/>
      <c r="E580" s="262"/>
      <c r="F580" s="262"/>
      <c r="G580" s="262"/>
      <c r="H580" s="263"/>
      <c r="I580" s="107"/>
    </row>
    <row r="581" spans="2:9" s="8" customFormat="1" ht="18" hidden="1" customHeight="1" x14ac:dyDescent="0.25">
      <c r="B581" s="261"/>
      <c r="C581" s="262"/>
      <c r="D581" s="262"/>
      <c r="E581" s="262"/>
      <c r="F581" s="262"/>
      <c r="G581" s="262"/>
      <c r="H581" s="263"/>
      <c r="I581" s="107"/>
    </row>
    <row r="582" spans="2:9" s="8" customFormat="1" ht="18" customHeight="1" x14ac:dyDescent="0.25">
      <c r="B582" s="261"/>
      <c r="C582" s="262"/>
      <c r="D582" s="262"/>
      <c r="E582" s="262"/>
      <c r="F582" s="262"/>
      <c r="G582" s="262"/>
      <c r="H582" s="263"/>
      <c r="I582" s="107"/>
    </row>
    <row r="583" spans="2:9" s="8" customFormat="1" ht="18" customHeight="1" x14ac:dyDescent="0.25">
      <c r="B583" s="261"/>
      <c r="C583" s="262"/>
      <c r="D583" s="262"/>
      <c r="E583" s="262"/>
      <c r="F583" s="262"/>
      <c r="G583" s="262"/>
      <c r="H583" s="263"/>
      <c r="I583" s="107"/>
    </row>
    <row r="584" spans="2:9" s="8" customFormat="1" ht="18" customHeight="1" x14ac:dyDescent="0.25">
      <c r="B584" s="261"/>
      <c r="C584" s="262"/>
      <c r="D584" s="262"/>
      <c r="E584" s="262"/>
      <c r="F584" s="262"/>
      <c r="G584" s="262"/>
      <c r="H584" s="263"/>
      <c r="I584" s="107"/>
    </row>
    <row r="585" spans="2:9" s="8" customFormat="1" ht="18" customHeight="1" x14ac:dyDescent="0.25">
      <c r="B585" s="261"/>
      <c r="C585" s="262"/>
      <c r="D585" s="262"/>
      <c r="E585" s="262"/>
      <c r="F585" s="262"/>
      <c r="G585" s="262"/>
      <c r="H585" s="263"/>
      <c r="I585" s="107"/>
    </row>
    <row r="586" spans="2:9" s="8" customFormat="1" ht="18" customHeight="1" x14ac:dyDescent="0.25">
      <c r="B586" s="261"/>
      <c r="C586" s="262"/>
      <c r="D586" s="262"/>
      <c r="E586" s="262"/>
      <c r="F586" s="262"/>
      <c r="G586" s="262"/>
      <c r="H586" s="263"/>
      <c r="I586" s="107"/>
    </row>
    <row r="587" spans="2:9" s="8" customFormat="1" ht="18" customHeight="1" x14ac:dyDescent="0.25">
      <c r="B587" s="261"/>
      <c r="C587" s="262"/>
      <c r="D587" s="262"/>
      <c r="E587" s="262"/>
      <c r="F587" s="262"/>
      <c r="G587" s="262"/>
      <c r="H587" s="263"/>
      <c r="I587" s="107"/>
    </row>
    <row r="588" spans="2:9" s="8" customFormat="1" ht="18" customHeight="1" x14ac:dyDescent="0.25">
      <c r="B588" s="261"/>
      <c r="C588" s="262"/>
      <c r="D588" s="262"/>
      <c r="E588" s="262"/>
      <c r="F588" s="262"/>
      <c r="G588" s="262"/>
      <c r="H588" s="263"/>
      <c r="I588" s="107"/>
    </row>
    <row r="589" spans="2:9" s="8" customFormat="1" ht="18" customHeight="1" x14ac:dyDescent="0.25">
      <c r="B589" s="261"/>
      <c r="C589" s="262"/>
      <c r="D589" s="262"/>
      <c r="E589" s="262"/>
      <c r="F589" s="262"/>
      <c r="G589" s="262"/>
      <c r="H589" s="263"/>
      <c r="I589" s="107"/>
    </row>
    <row r="590" spans="2:9" s="8" customFormat="1" ht="18" customHeight="1" x14ac:dyDescent="0.25">
      <c r="B590" s="261"/>
      <c r="C590" s="262"/>
      <c r="D590" s="262"/>
      <c r="E590" s="262"/>
      <c r="F590" s="262"/>
      <c r="G590" s="262"/>
      <c r="H590" s="263"/>
      <c r="I590" s="107"/>
    </row>
    <row r="591" spans="2:9" s="8" customFormat="1" ht="18" customHeight="1" x14ac:dyDescent="0.25">
      <c r="B591" s="261"/>
      <c r="C591" s="262"/>
      <c r="D591" s="262"/>
      <c r="E591" s="262"/>
      <c r="F591" s="262"/>
      <c r="G591" s="262"/>
      <c r="H591" s="263"/>
      <c r="I591" s="107"/>
    </row>
    <row r="592" spans="2:9" s="8" customFormat="1" ht="18" customHeight="1" x14ac:dyDescent="0.25">
      <c r="B592" s="261"/>
      <c r="C592" s="262"/>
      <c r="D592" s="262"/>
      <c r="E592" s="262"/>
      <c r="F592" s="262"/>
      <c r="G592" s="262"/>
      <c r="H592" s="263"/>
      <c r="I592" s="107"/>
    </row>
    <row r="593" spans="2:9" s="8" customFormat="1" ht="18" customHeight="1" x14ac:dyDescent="0.25">
      <c r="B593" s="261"/>
      <c r="C593" s="262"/>
      <c r="D593" s="262"/>
      <c r="E593" s="262"/>
      <c r="F593" s="262"/>
      <c r="G593" s="262"/>
      <c r="H593" s="263"/>
      <c r="I593" s="107"/>
    </row>
    <row r="594" spans="2:9" s="8" customFormat="1" ht="18" customHeight="1" x14ac:dyDescent="0.25">
      <c r="B594" s="261"/>
      <c r="C594" s="262"/>
      <c r="D594" s="262"/>
      <c r="E594" s="262"/>
      <c r="F594" s="262"/>
      <c r="G594" s="262"/>
      <c r="H594" s="263"/>
      <c r="I594" s="107"/>
    </row>
    <row r="595" spans="2:9" s="8" customFormat="1" ht="18" customHeight="1" x14ac:dyDescent="0.25">
      <c r="B595" s="261"/>
      <c r="C595" s="262"/>
      <c r="D595" s="262"/>
      <c r="E595" s="262"/>
      <c r="F595" s="262"/>
      <c r="G595" s="262"/>
      <c r="H595" s="263"/>
      <c r="I595" s="107"/>
    </row>
    <row r="596" spans="2:9" s="8" customFormat="1" ht="18" customHeight="1" x14ac:dyDescent="0.25">
      <c r="B596" s="261"/>
      <c r="C596" s="262"/>
      <c r="D596" s="262"/>
      <c r="E596" s="262"/>
      <c r="F596" s="262"/>
      <c r="G596" s="262"/>
      <c r="H596" s="263"/>
      <c r="I596" s="107"/>
    </row>
    <row r="597" spans="2:9" s="8" customFormat="1" ht="18" customHeight="1" x14ac:dyDescent="0.25">
      <c r="B597" s="261"/>
      <c r="C597" s="262"/>
      <c r="D597" s="262"/>
      <c r="E597" s="262"/>
      <c r="F597" s="262"/>
      <c r="G597" s="262"/>
      <c r="H597" s="263"/>
      <c r="I597" s="107"/>
    </row>
    <row r="598" spans="2:9" s="8" customFormat="1" ht="18" customHeight="1" x14ac:dyDescent="0.25">
      <c r="B598" s="261"/>
      <c r="C598" s="262"/>
      <c r="D598" s="262"/>
      <c r="E598" s="262"/>
      <c r="F598" s="262"/>
      <c r="G598" s="262"/>
      <c r="H598" s="263"/>
      <c r="I598" s="107"/>
    </row>
    <row r="599" spans="2:9" s="8" customFormat="1" ht="18" customHeight="1" x14ac:dyDescent="0.25">
      <c r="B599" s="261"/>
      <c r="C599" s="262"/>
      <c r="D599" s="262"/>
      <c r="E599" s="262"/>
      <c r="F599" s="262"/>
      <c r="G599" s="262"/>
      <c r="H599" s="263"/>
      <c r="I599" s="107"/>
    </row>
    <row r="600" spans="2:9" s="8" customFormat="1" ht="18" customHeight="1" x14ac:dyDescent="0.25">
      <c r="B600" s="261"/>
      <c r="C600" s="262"/>
      <c r="D600" s="262"/>
      <c r="E600" s="262"/>
      <c r="F600" s="262"/>
      <c r="G600" s="262"/>
      <c r="H600" s="263"/>
      <c r="I600" s="107"/>
    </row>
    <row r="601" spans="2:9" s="8" customFormat="1" ht="18" customHeight="1" x14ac:dyDescent="0.25">
      <c r="B601" s="261"/>
      <c r="C601" s="262"/>
      <c r="D601" s="262"/>
      <c r="E601" s="262"/>
      <c r="F601" s="262"/>
      <c r="G601" s="262"/>
      <c r="H601" s="263"/>
      <c r="I601" s="107"/>
    </row>
    <row r="602" spans="2:9" s="8" customFormat="1" ht="18" customHeight="1" x14ac:dyDescent="0.25">
      <c r="B602" s="261"/>
      <c r="C602" s="262"/>
      <c r="D602" s="262"/>
      <c r="E602" s="262"/>
      <c r="F602" s="262"/>
      <c r="G602" s="262"/>
      <c r="H602" s="263"/>
      <c r="I602" s="107"/>
    </row>
    <row r="603" spans="2:9" s="8" customFormat="1" ht="18" customHeight="1" x14ac:dyDescent="0.25">
      <c r="B603" s="261"/>
      <c r="C603" s="262"/>
      <c r="D603" s="262"/>
      <c r="E603" s="262"/>
      <c r="F603" s="262"/>
      <c r="G603" s="262"/>
      <c r="H603" s="263"/>
      <c r="I603" s="107"/>
    </row>
    <row r="604" spans="2:9" s="8" customFormat="1" ht="18" customHeight="1" x14ac:dyDescent="0.25">
      <c r="B604" s="261"/>
      <c r="C604" s="262"/>
      <c r="D604" s="262"/>
      <c r="E604" s="262"/>
      <c r="F604" s="262"/>
      <c r="G604" s="262"/>
      <c r="H604" s="263"/>
      <c r="I604" s="107"/>
    </row>
    <row r="605" spans="2:9" s="8" customFormat="1" ht="18" customHeight="1" x14ac:dyDescent="0.25">
      <c r="B605" s="261"/>
      <c r="C605" s="262"/>
      <c r="D605" s="262"/>
      <c r="E605" s="262"/>
      <c r="F605" s="262"/>
      <c r="G605" s="262"/>
      <c r="H605" s="263"/>
      <c r="I605" s="107"/>
    </row>
    <row r="606" spans="2:9" s="8" customFormat="1" ht="18" customHeight="1" x14ac:dyDescent="0.25">
      <c r="B606" s="261"/>
      <c r="C606" s="262"/>
      <c r="D606" s="262"/>
      <c r="E606" s="262"/>
      <c r="F606" s="262"/>
      <c r="G606" s="262"/>
      <c r="H606" s="263"/>
      <c r="I606" s="107"/>
    </row>
    <row r="607" spans="2:9" s="8" customFormat="1" ht="18" customHeight="1" x14ac:dyDescent="0.25">
      <c r="B607" s="261"/>
      <c r="C607" s="262"/>
      <c r="D607" s="262"/>
      <c r="E607" s="262"/>
      <c r="F607" s="262"/>
      <c r="G607" s="262"/>
      <c r="H607" s="263"/>
      <c r="I607" s="107"/>
    </row>
    <row r="608" spans="2:9" s="8" customFormat="1" ht="18" customHeight="1" x14ac:dyDescent="0.25">
      <c r="B608" s="261"/>
      <c r="C608" s="262"/>
      <c r="D608" s="262"/>
      <c r="E608" s="262"/>
      <c r="F608" s="262"/>
      <c r="G608" s="262"/>
      <c r="H608" s="263"/>
      <c r="I608" s="107"/>
    </row>
    <row r="609" spans="2:9" s="8" customFormat="1" ht="18" customHeight="1" x14ac:dyDescent="0.25">
      <c r="B609" s="261"/>
      <c r="C609" s="262"/>
      <c r="D609" s="262"/>
      <c r="E609" s="262"/>
      <c r="F609" s="262"/>
      <c r="G609" s="262"/>
      <c r="H609" s="263"/>
      <c r="I609" s="107"/>
    </row>
    <row r="610" spans="2:9" s="8" customFormat="1" ht="18" customHeight="1" x14ac:dyDescent="0.25">
      <c r="B610" s="261"/>
      <c r="C610" s="262"/>
      <c r="D610" s="262"/>
      <c r="E610" s="262"/>
      <c r="F610" s="262"/>
      <c r="G610" s="262"/>
      <c r="H610" s="263"/>
      <c r="I610" s="107"/>
    </row>
    <row r="611" spans="2:9" s="8" customFormat="1" ht="18" customHeight="1" x14ac:dyDescent="0.25">
      <c r="B611" s="261"/>
      <c r="C611" s="262"/>
      <c r="D611" s="262"/>
      <c r="E611" s="262"/>
      <c r="F611" s="262"/>
      <c r="G611" s="262"/>
      <c r="H611" s="263"/>
      <c r="I611" s="107"/>
    </row>
    <row r="612" spans="2:9" s="8" customFormat="1" ht="18" customHeight="1" x14ac:dyDescent="0.25">
      <c r="B612" s="261"/>
      <c r="C612" s="262"/>
      <c r="D612" s="262"/>
      <c r="E612" s="262"/>
      <c r="F612" s="262"/>
      <c r="G612" s="262"/>
      <c r="H612" s="263"/>
      <c r="I612" s="107"/>
    </row>
    <row r="613" spans="2:9" s="8" customFormat="1" ht="18" customHeight="1" x14ac:dyDescent="0.25">
      <c r="B613" s="261"/>
      <c r="C613" s="262"/>
      <c r="D613" s="262"/>
      <c r="E613" s="262"/>
      <c r="F613" s="262"/>
      <c r="G613" s="262"/>
      <c r="H613" s="263"/>
      <c r="I613" s="107"/>
    </row>
    <row r="614" spans="2:9" s="8" customFormat="1" ht="18" customHeight="1" x14ac:dyDescent="0.25">
      <c r="B614" s="261"/>
      <c r="C614" s="262"/>
      <c r="D614" s="262"/>
      <c r="E614" s="262"/>
      <c r="F614" s="262"/>
      <c r="G614" s="262"/>
      <c r="H614" s="263"/>
      <c r="I614" s="107"/>
    </row>
    <row r="615" spans="2:9" s="8" customFormat="1" ht="18" customHeight="1" x14ac:dyDescent="0.25">
      <c r="B615" s="261"/>
      <c r="C615" s="262"/>
      <c r="D615" s="262"/>
      <c r="E615" s="262"/>
      <c r="F615" s="262"/>
      <c r="G615" s="262"/>
      <c r="H615" s="263"/>
      <c r="I615" s="107"/>
    </row>
    <row r="616" spans="2:9" s="8" customFormat="1" ht="18" customHeight="1" x14ac:dyDescent="0.25">
      <c r="B616" s="261"/>
      <c r="C616" s="262"/>
      <c r="D616" s="262"/>
      <c r="E616" s="262"/>
      <c r="F616" s="262"/>
      <c r="G616" s="262"/>
      <c r="H616" s="263"/>
      <c r="I616" s="107"/>
    </row>
    <row r="617" spans="2:9" s="8" customFormat="1" ht="18" customHeight="1" x14ac:dyDescent="0.25">
      <c r="B617" s="261"/>
      <c r="C617" s="262"/>
      <c r="D617" s="262"/>
      <c r="E617" s="262"/>
      <c r="F617" s="262"/>
      <c r="G617" s="262"/>
      <c r="H617" s="263"/>
      <c r="I617" s="107"/>
    </row>
    <row r="618" spans="2:9" s="8" customFormat="1" ht="18" customHeight="1" x14ac:dyDescent="0.25">
      <c r="B618" s="261"/>
      <c r="C618" s="262"/>
      <c r="D618" s="262"/>
      <c r="E618" s="262"/>
      <c r="F618" s="262"/>
      <c r="G618" s="262"/>
      <c r="H618" s="263"/>
      <c r="I618" s="107"/>
    </row>
    <row r="619" spans="2:9" s="8" customFormat="1" ht="18" customHeight="1" x14ac:dyDescent="0.25">
      <c r="B619" s="261"/>
      <c r="C619" s="262"/>
      <c r="D619" s="262"/>
      <c r="E619" s="262"/>
      <c r="F619" s="262"/>
      <c r="G619" s="262"/>
      <c r="H619" s="263"/>
      <c r="I619" s="107"/>
    </row>
    <row r="620" spans="2:9" s="8" customFormat="1" ht="18" customHeight="1" x14ac:dyDescent="0.25">
      <c r="B620" s="261"/>
      <c r="C620" s="262"/>
      <c r="D620" s="262"/>
      <c r="E620" s="262"/>
      <c r="F620" s="262"/>
      <c r="G620" s="262"/>
      <c r="H620" s="263"/>
      <c r="I620" s="107"/>
    </row>
    <row r="621" spans="2:9" s="8" customFormat="1" ht="18" customHeight="1" x14ac:dyDescent="0.25">
      <c r="B621" s="261"/>
      <c r="C621" s="262"/>
      <c r="D621" s="262"/>
      <c r="E621" s="262"/>
      <c r="F621" s="262"/>
      <c r="G621" s="262"/>
      <c r="H621" s="263"/>
      <c r="I621" s="107"/>
    </row>
    <row r="622" spans="2:9" s="8" customFormat="1" ht="18" customHeight="1" x14ac:dyDescent="0.25">
      <c r="B622" s="261"/>
      <c r="C622" s="262"/>
      <c r="D622" s="262"/>
      <c r="E622" s="262"/>
      <c r="F622" s="262"/>
      <c r="G622" s="262"/>
      <c r="H622" s="263"/>
      <c r="I622" s="107"/>
    </row>
    <row r="623" spans="2:9" s="8" customFormat="1" ht="18" customHeight="1" x14ac:dyDescent="0.25">
      <c r="B623" s="261"/>
      <c r="C623" s="262"/>
      <c r="D623" s="262"/>
      <c r="E623" s="262"/>
      <c r="F623" s="262"/>
      <c r="G623" s="262"/>
      <c r="H623" s="263"/>
      <c r="I623" s="107"/>
    </row>
    <row r="624" spans="2:9" s="8" customFormat="1" ht="18" customHeight="1" x14ac:dyDescent="0.25">
      <c r="B624" s="261"/>
      <c r="C624" s="262"/>
      <c r="D624" s="262"/>
      <c r="E624" s="262"/>
      <c r="F624" s="262"/>
      <c r="G624" s="262"/>
      <c r="H624" s="263"/>
      <c r="I624" s="107"/>
    </row>
    <row r="625" spans="2:9" s="8" customFormat="1" ht="18" customHeight="1" x14ac:dyDescent="0.25">
      <c r="B625" s="261"/>
      <c r="C625" s="262"/>
      <c r="D625" s="262"/>
      <c r="E625" s="262"/>
      <c r="F625" s="262"/>
      <c r="G625" s="262"/>
      <c r="H625" s="263"/>
      <c r="I625" s="107"/>
    </row>
    <row r="626" spans="2:9" s="8" customFormat="1" ht="18" customHeight="1" x14ac:dyDescent="0.25">
      <c r="B626" s="261"/>
      <c r="C626" s="262"/>
      <c r="D626" s="262"/>
      <c r="E626" s="262"/>
      <c r="F626" s="262"/>
      <c r="G626" s="262"/>
      <c r="H626" s="263"/>
      <c r="I626" s="107"/>
    </row>
    <row r="627" spans="2:9" s="8" customFormat="1" ht="18" customHeight="1" x14ac:dyDescent="0.25">
      <c r="B627" s="261"/>
      <c r="C627" s="262"/>
      <c r="D627" s="262"/>
      <c r="E627" s="262"/>
      <c r="F627" s="262"/>
      <c r="G627" s="262"/>
      <c r="H627" s="263"/>
      <c r="I627" s="107"/>
    </row>
    <row r="628" spans="2:9" s="8" customFormat="1" ht="18" customHeight="1" x14ac:dyDescent="0.25">
      <c r="B628" s="261"/>
      <c r="C628" s="262"/>
      <c r="D628" s="262"/>
      <c r="E628" s="262"/>
      <c r="F628" s="262"/>
      <c r="G628" s="262"/>
      <c r="H628" s="263"/>
      <c r="I628" s="107"/>
    </row>
    <row r="629" spans="2:9" s="8" customFormat="1" ht="18" customHeight="1" x14ac:dyDescent="0.25">
      <c r="B629" s="261"/>
      <c r="C629" s="262"/>
      <c r="D629" s="262"/>
      <c r="E629" s="262"/>
      <c r="F629" s="262"/>
      <c r="G629" s="262"/>
      <c r="H629" s="263"/>
      <c r="I629" s="107"/>
    </row>
    <row r="630" spans="2:9" s="8" customFormat="1" ht="18" customHeight="1" x14ac:dyDescent="0.25">
      <c r="B630" s="261"/>
      <c r="C630" s="262"/>
      <c r="D630" s="262"/>
      <c r="E630" s="262"/>
      <c r="F630" s="262"/>
      <c r="G630" s="262"/>
      <c r="H630" s="263"/>
      <c r="I630" s="107"/>
    </row>
    <row r="631" spans="2:9" s="8" customFormat="1" ht="18" customHeight="1" x14ac:dyDescent="0.25">
      <c r="B631" s="261"/>
      <c r="C631" s="262"/>
      <c r="D631" s="262"/>
      <c r="E631" s="262"/>
      <c r="F631" s="262"/>
      <c r="G631" s="262"/>
      <c r="H631" s="263"/>
      <c r="I631" s="107"/>
    </row>
    <row r="632" spans="2:9" s="8" customFormat="1" ht="18" customHeight="1" x14ac:dyDescent="0.25">
      <c r="B632" s="261"/>
      <c r="C632" s="262"/>
      <c r="D632" s="262"/>
      <c r="E632" s="262"/>
      <c r="F632" s="262"/>
      <c r="G632" s="262"/>
      <c r="H632" s="263"/>
      <c r="I632" s="107"/>
    </row>
    <row r="633" spans="2:9" s="8" customFormat="1" ht="18" customHeight="1" x14ac:dyDescent="0.25">
      <c r="B633" s="261"/>
      <c r="C633" s="262"/>
      <c r="D633" s="262"/>
      <c r="E633" s="262"/>
      <c r="F633" s="262"/>
      <c r="G633" s="262"/>
      <c r="H633" s="263"/>
      <c r="I633" s="107"/>
    </row>
    <row r="634" spans="2:9" s="8" customFormat="1" ht="18" customHeight="1" x14ac:dyDescent="0.25">
      <c r="B634" s="261"/>
      <c r="C634" s="262"/>
      <c r="D634" s="262"/>
      <c r="E634" s="262"/>
      <c r="F634" s="262"/>
      <c r="G634" s="262"/>
      <c r="H634" s="263"/>
      <c r="I634" s="107"/>
    </row>
    <row r="635" spans="2:9" s="8" customFormat="1" ht="18" customHeight="1" x14ac:dyDescent="0.25">
      <c r="B635" s="261"/>
      <c r="C635" s="262"/>
      <c r="D635" s="262"/>
      <c r="E635" s="262"/>
      <c r="F635" s="262"/>
      <c r="G635" s="262"/>
      <c r="H635" s="263"/>
      <c r="I635" s="107"/>
    </row>
    <row r="636" spans="2:9" s="8" customFormat="1" ht="18" customHeight="1" x14ac:dyDescent="0.25">
      <c r="B636" s="261"/>
      <c r="C636" s="262"/>
      <c r="D636" s="262"/>
      <c r="E636" s="262"/>
      <c r="F636" s="262"/>
      <c r="G636" s="262"/>
      <c r="H636" s="263"/>
      <c r="I636" s="107"/>
    </row>
    <row r="637" spans="2:9" s="8" customFormat="1" ht="18" customHeight="1" x14ac:dyDescent="0.25">
      <c r="B637" s="261"/>
      <c r="C637" s="262"/>
      <c r="D637" s="262"/>
      <c r="E637" s="262"/>
      <c r="F637" s="262"/>
      <c r="G637" s="262"/>
      <c r="H637" s="263"/>
      <c r="I637" s="107"/>
    </row>
    <row r="638" spans="2:9" s="8" customFormat="1" ht="18" customHeight="1" x14ac:dyDescent="0.25">
      <c r="B638" s="267"/>
      <c r="C638" s="268"/>
      <c r="D638" s="268"/>
      <c r="E638" s="268"/>
      <c r="F638" s="268"/>
      <c r="G638" s="268"/>
      <c r="H638" s="269"/>
      <c r="I638" s="270"/>
    </row>
    <row r="639" spans="2:9" s="8" customFormat="1" ht="18" customHeight="1" x14ac:dyDescent="0.25">
      <c r="B639" s="267"/>
      <c r="C639" s="268"/>
      <c r="D639" s="268"/>
      <c r="E639" s="268"/>
      <c r="F639" s="268"/>
      <c r="G639" s="268"/>
      <c r="H639" s="269"/>
      <c r="I639" s="270"/>
    </row>
    <row r="640" spans="2:9" s="8" customFormat="1" ht="18" customHeight="1" x14ac:dyDescent="0.25">
      <c r="B640" s="267"/>
      <c r="C640" s="268"/>
      <c r="D640" s="268"/>
      <c r="E640" s="268"/>
      <c r="F640" s="268"/>
      <c r="G640" s="268"/>
      <c r="H640" s="269"/>
      <c r="I640" s="270"/>
    </row>
    <row r="641" spans="2:9" s="8" customFormat="1" ht="18" customHeight="1" x14ac:dyDescent="0.25">
      <c r="B641" s="267"/>
      <c r="C641" s="268"/>
      <c r="D641" s="268"/>
      <c r="E641" s="268"/>
      <c r="F641" s="268"/>
      <c r="G641" s="268"/>
      <c r="H641" s="269"/>
      <c r="I641" s="270"/>
    </row>
    <row r="642" spans="2:9" s="8" customFormat="1" ht="18" customHeight="1" x14ac:dyDescent="0.25">
      <c r="B642" s="267"/>
      <c r="C642" s="268"/>
      <c r="D642" s="268"/>
      <c r="E642" s="268"/>
      <c r="F642" s="268"/>
      <c r="G642" s="268"/>
      <c r="H642" s="269"/>
      <c r="I642" s="270"/>
    </row>
    <row r="643" spans="2:9" s="8" customFormat="1" ht="18" customHeight="1" x14ac:dyDescent="0.25">
      <c r="B643" s="267"/>
      <c r="C643" s="268"/>
      <c r="D643" s="268"/>
      <c r="E643" s="268"/>
      <c r="F643" s="268"/>
      <c r="G643" s="268"/>
      <c r="H643" s="269"/>
      <c r="I643" s="270"/>
    </row>
    <row r="644" spans="2:9" s="8" customFormat="1" ht="18" customHeight="1" x14ac:dyDescent="0.25">
      <c r="B644" s="267"/>
      <c r="C644" s="268"/>
      <c r="D644" s="268"/>
      <c r="E644" s="268"/>
      <c r="F644" s="268"/>
      <c r="G644" s="268"/>
      <c r="H644" s="269"/>
      <c r="I644" s="270"/>
    </row>
    <row r="645" spans="2:9" s="8" customFormat="1" ht="18" customHeight="1" x14ac:dyDescent="0.25">
      <c r="B645" s="267"/>
      <c r="C645" s="268"/>
      <c r="D645" s="268"/>
      <c r="E645" s="268"/>
      <c r="F645" s="268"/>
      <c r="G645" s="268"/>
      <c r="H645" s="269"/>
      <c r="I645" s="270"/>
    </row>
    <row r="646" spans="2:9" s="8" customFormat="1" ht="18" customHeight="1" x14ac:dyDescent="0.25">
      <c r="B646" s="267"/>
      <c r="C646" s="268"/>
      <c r="D646" s="268"/>
      <c r="E646" s="268"/>
      <c r="F646" s="268"/>
      <c r="G646" s="268"/>
      <c r="H646" s="269"/>
      <c r="I646" s="270"/>
    </row>
    <row r="647" spans="2:9" s="8" customFormat="1" ht="18" customHeight="1" x14ac:dyDescent="0.25">
      <c r="B647" s="267"/>
      <c r="C647" s="268"/>
      <c r="D647" s="268"/>
      <c r="E647" s="268"/>
      <c r="F647" s="268"/>
      <c r="G647" s="268"/>
      <c r="H647" s="269"/>
      <c r="I647" s="270"/>
    </row>
    <row r="648" spans="2:9" s="8" customFormat="1" ht="18" customHeight="1" x14ac:dyDescent="0.25">
      <c r="B648" s="267"/>
      <c r="C648" s="268"/>
      <c r="D648" s="268"/>
      <c r="E648" s="268"/>
      <c r="F648" s="268"/>
      <c r="G648" s="268"/>
      <c r="H648" s="269"/>
      <c r="I648" s="270"/>
    </row>
    <row r="649" spans="2:9" s="8" customFormat="1" ht="18" customHeight="1" x14ac:dyDescent="0.25">
      <c r="B649" s="267"/>
      <c r="C649" s="268"/>
      <c r="D649" s="268"/>
      <c r="E649" s="268"/>
      <c r="F649" s="268"/>
      <c r="G649" s="268"/>
      <c r="H649" s="269"/>
      <c r="I649" s="270"/>
    </row>
    <row r="650" spans="2:9" s="8" customFormat="1" ht="18" customHeight="1" x14ac:dyDescent="0.25">
      <c r="B650" s="267"/>
      <c r="C650" s="268"/>
      <c r="D650" s="268"/>
      <c r="E650" s="268"/>
      <c r="F650" s="268"/>
      <c r="G650" s="268"/>
      <c r="H650" s="269"/>
      <c r="I650" s="270"/>
    </row>
    <row r="651" spans="2:9" s="8" customFormat="1" ht="18" customHeight="1" x14ac:dyDescent="0.25">
      <c r="B651" s="267"/>
      <c r="C651" s="268"/>
      <c r="D651" s="268"/>
      <c r="E651" s="268"/>
      <c r="F651" s="268"/>
      <c r="G651" s="268"/>
      <c r="H651" s="269"/>
      <c r="I651" s="270"/>
    </row>
    <row r="652" spans="2:9" s="8" customFormat="1" ht="18" customHeight="1" x14ac:dyDescent="0.25">
      <c r="B652" s="267"/>
      <c r="C652" s="268"/>
      <c r="D652" s="268"/>
      <c r="E652" s="268"/>
      <c r="F652" s="268"/>
      <c r="G652" s="268"/>
      <c r="H652" s="269"/>
      <c r="I652" s="270"/>
    </row>
    <row r="653" spans="2:9" s="8" customFormat="1" ht="18" customHeight="1" x14ac:dyDescent="0.25">
      <c r="B653" s="267"/>
      <c r="C653" s="268"/>
      <c r="D653" s="268"/>
      <c r="E653" s="268"/>
      <c r="F653" s="268"/>
      <c r="G653" s="268"/>
      <c r="H653" s="269"/>
      <c r="I653" s="270"/>
    </row>
    <row r="654" spans="2:9" s="8" customFormat="1" ht="18" customHeight="1" x14ac:dyDescent="0.25">
      <c r="B654" s="267"/>
      <c r="C654" s="268"/>
      <c r="D654" s="268"/>
      <c r="E654" s="268"/>
      <c r="F654" s="268"/>
      <c r="G654" s="268"/>
      <c r="H654" s="269"/>
      <c r="I654" s="270"/>
    </row>
    <row r="655" spans="2:9" s="8" customFormat="1" ht="18" customHeight="1" x14ac:dyDescent="0.25">
      <c r="B655" s="267"/>
      <c r="C655" s="268"/>
      <c r="D655" s="268"/>
      <c r="E655" s="268"/>
      <c r="F655" s="268"/>
      <c r="G655" s="268"/>
      <c r="H655" s="269"/>
      <c r="I655" s="270"/>
    </row>
    <row r="656" spans="2:9" s="8" customFormat="1" ht="18" customHeight="1" x14ac:dyDescent="0.25">
      <c r="B656" s="267"/>
      <c r="C656" s="268"/>
      <c r="D656" s="268"/>
      <c r="E656" s="268"/>
      <c r="F656" s="268"/>
      <c r="G656" s="268"/>
      <c r="H656" s="269"/>
      <c r="I656" s="270"/>
    </row>
    <row r="657" spans="2:9" s="8" customFormat="1" ht="18" customHeight="1" x14ac:dyDescent="0.25">
      <c r="B657" s="267"/>
      <c r="C657" s="268"/>
      <c r="D657" s="268"/>
      <c r="E657" s="268"/>
      <c r="F657" s="268"/>
      <c r="G657" s="268"/>
      <c r="H657" s="269"/>
      <c r="I657" s="270"/>
    </row>
    <row r="658" spans="2:9" s="8" customFormat="1" ht="18" customHeight="1" x14ac:dyDescent="0.25">
      <c r="B658" s="267"/>
      <c r="C658" s="268"/>
      <c r="D658" s="268"/>
      <c r="E658" s="268"/>
      <c r="F658" s="268"/>
      <c r="G658" s="268"/>
      <c r="H658" s="269"/>
      <c r="I658" s="270"/>
    </row>
    <row r="659" spans="2:9" s="8" customFormat="1" ht="18" customHeight="1" x14ac:dyDescent="0.25">
      <c r="B659" s="267"/>
      <c r="C659" s="268"/>
      <c r="D659" s="268"/>
      <c r="E659" s="268"/>
      <c r="F659" s="268"/>
      <c r="G659" s="268"/>
      <c r="H659" s="269"/>
      <c r="I659" s="270"/>
    </row>
    <row r="660" spans="2:9" s="8" customFormat="1" ht="18" customHeight="1" x14ac:dyDescent="0.25">
      <c r="B660" s="267"/>
      <c r="C660" s="268"/>
      <c r="D660" s="268"/>
      <c r="E660" s="268"/>
      <c r="F660" s="268"/>
      <c r="G660" s="268"/>
      <c r="H660" s="269"/>
      <c r="I660" s="270"/>
    </row>
    <row r="661" spans="2:9" s="8" customFormat="1" ht="18" customHeight="1" x14ac:dyDescent="0.25">
      <c r="B661" s="267"/>
      <c r="C661" s="268"/>
      <c r="D661" s="268"/>
      <c r="E661" s="268"/>
      <c r="F661" s="268"/>
      <c r="G661" s="268"/>
      <c r="H661" s="269"/>
      <c r="I661" s="270"/>
    </row>
    <row r="662" spans="2:9" s="8" customFormat="1" ht="18" customHeight="1" x14ac:dyDescent="0.25">
      <c r="B662" s="267"/>
      <c r="C662" s="268"/>
      <c r="D662" s="268"/>
      <c r="E662" s="268"/>
      <c r="F662" s="268"/>
      <c r="G662" s="268"/>
      <c r="H662" s="269"/>
      <c r="I662" s="270"/>
    </row>
    <row r="663" spans="2:9" s="8" customFormat="1" ht="18" customHeight="1" x14ac:dyDescent="0.25">
      <c r="B663" s="267"/>
      <c r="C663" s="268"/>
      <c r="D663" s="268"/>
      <c r="E663" s="268"/>
      <c r="F663" s="268"/>
      <c r="G663" s="268"/>
      <c r="H663" s="269"/>
      <c r="I663" s="270"/>
    </row>
    <row r="664" spans="2:9" s="8" customFormat="1" ht="18" customHeight="1" x14ac:dyDescent="0.25">
      <c r="B664" s="267"/>
      <c r="C664" s="268"/>
      <c r="D664" s="268"/>
      <c r="E664" s="268"/>
      <c r="F664" s="268"/>
      <c r="G664" s="268"/>
      <c r="H664" s="269"/>
      <c r="I664" s="270"/>
    </row>
    <row r="665" spans="2:9" s="8" customFormat="1" ht="18" customHeight="1" x14ac:dyDescent="0.25">
      <c r="B665" s="267"/>
      <c r="C665" s="268"/>
      <c r="D665" s="268"/>
      <c r="E665" s="268"/>
      <c r="F665" s="268"/>
      <c r="G665" s="268"/>
      <c r="H665" s="269"/>
      <c r="I665" s="270"/>
    </row>
    <row r="666" spans="2:9" s="8" customFormat="1" ht="18" customHeight="1" x14ac:dyDescent="0.25">
      <c r="B666" s="267"/>
      <c r="C666" s="268"/>
      <c r="D666" s="268"/>
      <c r="E666" s="268"/>
      <c r="F666" s="268"/>
      <c r="G666" s="268"/>
      <c r="H666" s="269"/>
      <c r="I666" s="270"/>
    </row>
    <row r="667" spans="2:9" s="8" customFormat="1" ht="18" customHeight="1" x14ac:dyDescent="0.25">
      <c r="B667" s="267"/>
      <c r="C667" s="268"/>
      <c r="D667" s="268"/>
      <c r="E667" s="268"/>
      <c r="F667" s="268"/>
      <c r="G667" s="268"/>
      <c r="H667" s="269"/>
      <c r="I667" s="270"/>
    </row>
    <row r="668" spans="2:9" s="8" customFormat="1" ht="18" customHeight="1" x14ac:dyDescent="0.25">
      <c r="B668" s="267"/>
      <c r="C668" s="268"/>
      <c r="D668" s="268"/>
      <c r="E668" s="268"/>
      <c r="F668" s="268"/>
      <c r="G668" s="268"/>
      <c r="H668" s="269"/>
      <c r="I668" s="270"/>
    </row>
    <row r="669" spans="2:9" s="8" customFormat="1" ht="18" customHeight="1" x14ac:dyDescent="0.25">
      <c r="B669" s="267"/>
      <c r="C669" s="268"/>
      <c r="D669" s="268"/>
      <c r="E669" s="268"/>
      <c r="F669" s="268"/>
      <c r="G669" s="268"/>
      <c r="H669" s="269"/>
      <c r="I669" s="270"/>
    </row>
    <row r="670" spans="2:9" s="8" customFormat="1" ht="18" customHeight="1" x14ac:dyDescent="0.25">
      <c r="B670" s="267"/>
      <c r="C670" s="268"/>
      <c r="D670" s="268"/>
      <c r="E670" s="268"/>
      <c r="F670" s="268"/>
      <c r="G670" s="268"/>
      <c r="H670" s="269"/>
      <c r="I670" s="270"/>
    </row>
    <row r="671" spans="2:9" s="8" customFormat="1" ht="18" customHeight="1" x14ac:dyDescent="0.25">
      <c r="B671" s="267"/>
      <c r="C671" s="268"/>
      <c r="D671" s="268"/>
      <c r="E671" s="268"/>
      <c r="F671" s="268"/>
      <c r="G671" s="268"/>
      <c r="H671" s="269"/>
      <c r="I671" s="270"/>
    </row>
    <row r="672" spans="2:9" s="8" customFormat="1" ht="18" customHeight="1" x14ac:dyDescent="0.25">
      <c r="B672" s="267"/>
      <c r="C672" s="268"/>
      <c r="D672" s="268"/>
      <c r="E672" s="268"/>
      <c r="F672" s="268"/>
      <c r="G672" s="268"/>
      <c r="H672" s="269"/>
      <c r="I672" s="270"/>
    </row>
    <row r="673" spans="2:9" s="8" customFormat="1" ht="18" customHeight="1" x14ac:dyDescent="0.25">
      <c r="B673" s="267"/>
      <c r="C673" s="268"/>
      <c r="D673" s="268"/>
      <c r="E673" s="268"/>
      <c r="F673" s="268"/>
      <c r="G673" s="268"/>
      <c r="H673" s="269"/>
      <c r="I673" s="270"/>
    </row>
    <row r="674" spans="2:9" s="8" customFormat="1" ht="18" customHeight="1" x14ac:dyDescent="0.25">
      <c r="B674" s="267"/>
      <c r="C674" s="268"/>
      <c r="D674" s="268"/>
      <c r="E674" s="268"/>
      <c r="F674" s="268"/>
      <c r="G674" s="268"/>
      <c r="H674" s="269"/>
      <c r="I674" s="270"/>
    </row>
    <row r="675" spans="2:9" s="8" customFormat="1" ht="18" customHeight="1" x14ac:dyDescent="0.25">
      <c r="B675" s="266"/>
      <c r="C675" s="266"/>
      <c r="D675" s="266"/>
      <c r="E675" s="266"/>
      <c r="F675" s="266"/>
      <c r="G675" s="266"/>
      <c r="H675" s="266"/>
      <c r="I675" s="266"/>
    </row>
    <row r="676" spans="2:9" s="8" customFormat="1" ht="18" customHeight="1" x14ac:dyDescent="0.25">
      <c r="B676" s="266"/>
      <c r="C676" s="266"/>
      <c r="D676" s="266"/>
      <c r="E676" s="266"/>
      <c r="F676" s="266"/>
      <c r="G676" s="266"/>
      <c r="H676" s="266"/>
      <c r="I676" s="266"/>
    </row>
    <row r="677" spans="2:9" s="8" customFormat="1" ht="18" customHeight="1" x14ac:dyDescent="0.25">
      <c r="B677" s="266"/>
      <c r="C677" s="266"/>
      <c r="D677" s="266"/>
      <c r="E677" s="266"/>
      <c r="F677" s="266"/>
      <c r="G677" s="266"/>
      <c r="H677" s="266"/>
      <c r="I677" s="266"/>
    </row>
    <row r="678" spans="2:9" s="8" customFormat="1" ht="18" customHeight="1" x14ac:dyDescent="0.25">
      <c r="B678" s="266"/>
      <c r="C678" s="266"/>
      <c r="D678" s="266"/>
      <c r="E678" s="266"/>
      <c r="F678" s="266"/>
      <c r="G678" s="266"/>
      <c r="H678" s="266"/>
      <c r="I678" s="266"/>
    </row>
    <row r="679" spans="2:9" s="8" customFormat="1" ht="18" customHeight="1" x14ac:dyDescent="0.25">
      <c r="B679" s="266"/>
      <c r="C679" s="266"/>
      <c r="D679" s="266"/>
      <c r="E679" s="266"/>
      <c r="F679" s="266"/>
      <c r="G679" s="266"/>
      <c r="H679" s="266"/>
      <c r="I679" s="266"/>
    </row>
    <row r="680" spans="2:9" s="8" customFormat="1" ht="18" customHeight="1" x14ac:dyDescent="0.25">
      <c r="B680" s="266"/>
      <c r="C680" s="266"/>
      <c r="D680" s="266"/>
      <c r="E680" s="266"/>
      <c r="F680" s="266"/>
      <c r="G680" s="266"/>
      <c r="H680" s="266"/>
      <c r="I680" s="266"/>
    </row>
    <row r="681" spans="2:9" s="8" customFormat="1" ht="18" customHeight="1" x14ac:dyDescent="0.25">
      <c r="B681" s="266"/>
      <c r="C681" s="266"/>
      <c r="D681" s="266"/>
      <c r="E681" s="266"/>
      <c r="F681" s="266"/>
      <c r="G681" s="266"/>
      <c r="H681" s="266"/>
      <c r="I681" s="266"/>
    </row>
    <row r="682" spans="2:9" s="8" customFormat="1" ht="18" customHeight="1" x14ac:dyDescent="0.25">
      <c r="B682" s="266"/>
      <c r="C682" s="266"/>
      <c r="D682" s="266"/>
      <c r="E682" s="266"/>
      <c r="F682" s="266"/>
      <c r="G682" s="266"/>
      <c r="H682" s="266"/>
      <c r="I682" s="266"/>
    </row>
    <row r="683" spans="2:9" s="8" customFormat="1" ht="18" customHeight="1" x14ac:dyDescent="0.25">
      <c r="B683" s="266"/>
      <c r="C683" s="266"/>
      <c r="D683" s="266"/>
      <c r="E683" s="266"/>
      <c r="F683" s="266"/>
      <c r="G683" s="266"/>
      <c r="H683" s="266"/>
      <c r="I683" s="266"/>
    </row>
    <row r="684" spans="2:9" s="8" customFormat="1" ht="18" customHeight="1" x14ac:dyDescent="0.25">
      <c r="B684" s="266"/>
      <c r="C684" s="266"/>
      <c r="D684" s="266"/>
      <c r="E684" s="266"/>
      <c r="F684" s="266"/>
      <c r="G684" s="266"/>
      <c r="H684" s="266"/>
      <c r="I684" s="266"/>
    </row>
    <row r="685" spans="2:9" s="8" customFormat="1" ht="18" customHeight="1" x14ac:dyDescent="0.25">
      <c r="B685" s="266"/>
      <c r="C685" s="266"/>
      <c r="D685" s="266"/>
      <c r="E685" s="266"/>
      <c r="F685" s="266"/>
      <c r="G685" s="266"/>
      <c r="H685" s="266"/>
      <c r="I685" s="266"/>
    </row>
    <row r="686" spans="2:9" s="8" customFormat="1" ht="18" customHeight="1" x14ac:dyDescent="0.25">
      <c r="B686" s="266"/>
      <c r="C686" s="266"/>
      <c r="D686" s="266"/>
      <c r="E686" s="266"/>
      <c r="F686" s="266"/>
      <c r="G686" s="266"/>
      <c r="H686" s="266"/>
      <c r="I686" s="266"/>
    </row>
    <row r="687" spans="2:9" s="8" customFormat="1" ht="18" customHeight="1" x14ac:dyDescent="0.25">
      <c r="B687" s="266"/>
      <c r="C687" s="266"/>
      <c r="D687" s="266"/>
      <c r="E687" s="266"/>
      <c r="F687" s="266"/>
      <c r="G687" s="266"/>
      <c r="H687" s="266"/>
      <c r="I687" s="266"/>
    </row>
    <row r="688" spans="2:9" s="8" customFormat="1" ht="18" customHeight="1" x14ac:dyDescent="0.25">
      <c r="B688" s="266"/>
      <c r="C688" s="266"/>
      <c r="D688" s="266"/>
      <c r="E688" s="266"/>
      <c r="F688" s="266"/>
      <c r="G688" s="266"/>
      <c r="H688" s="266"/>
      <c r="I688" s="266"/>
    </row>
    <row r="689" spans="2:9" s="8" customFormat="1" ht="18" customHeight="1" x14ac:dyDescent="0.25">
      <c r="B689" s="266"/>
      <c r="C689" s="266"/>
      <c r="D689" s="266"/>
      <c r="E689" s="266"/>
      <c r="F689" s="266"/>
      <c r="G689" s="266"/>
      <c r="H689" s="266"/>
      <c r="I689" s="266"/>
    </row>
    <row r="690" spans="2:9" s="8" customFormat="1" ht="18" customHeight="1" x14ac:dyDescent="0.25">
      <c r="B690" s="266"/>
      <c r="C690" s="266"/>
      <c r="D690" s="266"/>
      <c r="E690" s="266"/>
      <c r="F690" s="266"/>
      <c r="G690" s="266"/>
      <c r="H690" s="266"/>
      <c r="I690" s="266"/>
    </row>
    <row r="691" spans="2:9" s="8" customFormat="1" ht="18" customHeight="1" x14ac:dyDescent="0.25">
      <c r="B691" s="266"/>
      <c r="C691" s="266"/>
      <c r="D691" s="266"/>
      <c r="E691" s="266"/>
      <c r="F691" s="266"/>
      <c r="G691" s="266"/>
      <c r="H691" s="266"/>
      <c r="I691" s="266"/>
    </row>
    <row r="692" spans="2:9" s="8" customFormat="1" ht="18" customHeight="1" x14ac:dyDescent="0.25">
      <c r="B692" s="266"/>
      <c r="C692" s="266"/>
      <c r="D692" s="266"/>
      <c r="E692" s="266"/>
      <c r="F692" s="266"/>
      <c r="G692" s="266"/>
      <c r="H692" s="266"/>
      <c r="I692" s="266"/>
    </row>
    <row r="693" spans="2:9" s="8" customFormat="1" ht="18" customHeight="1" x14ac:dyDescent="0.25">
      <c r="B693" s="266"/>
      <c r="C693" s="266"/>
      <c r="D693" s="266"/>
      <c r="E693" s="266"/>
      <c r="F693" s="266"/>
      <c r="G693" s="266"/>
      <c r="H693" s="266"/>
      <c r="I693" s="266"/>
    </row>
    <row r="694" spans="2:9" s="8" customFormat="1" ht="18" customHeight="1" x14ac:dyDescent="0.25">
      <c r="B694" s="266"/>
      <c r="C694" s="266"/>
      <c r="D694" s="266"/>
      <c r="E694" s="266"/>
      <c r="F694" s="266"/>
      <c r="G694" s="266"/>
      <c r="H694" s="266"/>
      <c r="I694" s="266"/>
    </row>
    <row r="695" spans="2:9" s="8" customFormat="1" ht="18" customHeight="1" x14ac:dyDescent="0.25">
      <c r="B695" s="266"/>
      <c r="C695" s="266"/>
      <c r="D695" s="266"/>
      <c r="E695" s="266"/>
      <c r="F695" s="266"/>
      <c r="G695" s="266"/>
      <c r="H695" s="266"/>
      <c r="I695" s="266"/>
    </row>
    <row r="696" spans="2:9" s="8" customFormat="1" ht="18" customHeight="1" x14ac:dyDescent="0.25">
      <c r="B696" s="266"/>
      <c r="C696" s="266"/>
      <c r="D696" s="266"/>
      <c r="E696" s="266"/>
      <c r="F696" s="266"/>
      <c r="G696" s="266"/>
      <c r="H696" s="266"/>
      <c r="I696" s="266"/>
    </row>
    <row r="697" spans="2:9" s="8" customFormat="1" ht="18" customHeight="1" x14ac:dyDescent="0.25">
      <c r="B697" s="266"/>
      <c r="C697" s="266"/>
      <c r="D697" s="266"/>
      <c r="E697" s="266"/>
      <c r="F697" s="266"/>
      <c r="G697" s="266"/>
      <c r="H697" s="266"/>
      <c r="I697" s="266"/>
    </row>
    <row r="698" spans="2:9" s="8" customFormat="1" ht="18" customHeight="1" x14ac:dyDescent="0.25">
      <c r="B698" s="266"/>
      <c r="C698" s="266"/>
      <c r="D698" s="266"/>
      <c r="E698" s="266"/>
      <c r="F698" s="266"/>
      <c r="G698" s="266"/>
      <c r="H698" s="266"/>
      <c r="I698" s="266"/>
    </row>
    <row r="699" spans="2:9" s="8" customFormat="1" ht="18" customHeight="1" x14ac:dyDescent="0.25">
      <c r="B699" s="266"/>
      <c r="C699" s="266"/>
      <c r="D699" s="266"/>
      <c r="E699" s="266"/>
      <c r="F699" s="266"/>
      <c r="G699" s="266"/>
      <c r="H699" s="266"/>
      <c r="I699" s="266"/>
    </row>
    <row r="700" spans="2:9" s="8" customFormat="1" ht="18" customHeight="1" x14ac:dyDescent="0.25">
      <c r="B700" s="266"/>
      <c r="C700" s="266"/>
      <c r="D700" s="266"/>
      <c r="E700" s="266"/>
      <c r="F700" s="266"/>
      <c r="G700" s="266"/>
      <c r="H700" s="266"/>
      <c r="I700" s="266"/>
    </row>
    <row r="701" spans="2:9" s="8" customFormat="1" ht="18" customHeight="1" x14ac:dyDescent="0.25">
      <c r="B701" s="266"/>
      <c r="C701" s="266"/>
      <c r="D701" s="266"/>
      <c r="E701" s="266"/>
      <c r="F701" s="266"/>
      <c r="G701" s="266"/>
      <c r="H701" s="266"/>
      <c r="I701" s="266"/>
    </row>
    <row r="702" spans="2:9" s="8" customFormat="1" ht="18" customHeight="1" x14ac:dyDescent="0.25">
      <c r="B702" s="266"/>
      <c r="C702" s="266"/>
      <c r="D702" s="266"/>
      <c r="E702" s="266"/>
      <c r="F702" s="266"/>
      <c r="G702" s="266"/>
      <c r="H702" s="266"/>
      <c r="I702" s="266"/>
    </row>
    <row r="703" spans="2:9" s="8" customFormat="1" ht="18" customHeight="1" x14ac:dyDescent="0.25">
      <c r="B703" s="266"/>
      <c r="C703" s="266"/>
      <c r="D703" s="266"/>
      <c r="E703" s="266"/>
      <c r="F703" s="266"/>
      <c r="G703" s="266"/>
      <c r="H703" s="266"/>
      <c r="I703" s="266"/>
    </row>
    <row r="704" spans="2:9" s="8" customFormat="1" ht="18" customHeight="1" x14ac:dyDescent="0.25">
      <c r="B704" s="261"/>
      <c r="C704" s="262"/>
      <c r="D704" s="262"/>
      <c r="E704" s="262"/>
      <c r="F704" s="262"/>
      <c r="G704" s="262"/>
      <c r="H704" s="263"/>
      <c r="I704" s="107"/>
    </row>
    <row r="705" spans="2:9" s="8" customFormat="1" ht="18" customHeight="1" x14ac:dyDescent="0.25">
      <c r="B705" s="261"/>
      <c r="C705" s="262"/>
      <c r="D705" s="262"/>
      <c r="E705" s="262"/>
      <c r="F705" s="262"/>
      <c r="G705" s="262"/>
      <c r="H705" s="263"/>
      <c r="I705" s="107"/>
    </row>
    <row r="706" spans="2:9" s="8" customFormat="1" ht="18" customHeight="1" x14ac:dyDescent="0.25">
      <c r="B706" s="261"/>
      <c r="C706" s="262"/>
      <c r="D706" s="262"/>
      <c r="E706" s="262"/>
      <c r="F706" s="262"/>
      <c r="G706" s="262"/>
      <c r="H706" s="263"/>
      <c r="I706" s="107"/>
    </row>
    <row r="707" spans="2:9" s="8" customFormat="1" ht="18" customHeight="1" x14ac:dyDescent="0.25">
      <c r="B707" s="261"/>
      <c r="C707" s="262"/>
      <c r="D707" s="262"/>
      <c r="E707" s="262"/>
      <c r="F707" s="262"/>
      <c r="G707" s="262"/>
      <c r="H707" s="263"/>
      <c r="I707" s="107"/>
    </row>
    <row r="708" spans="2:9" s="8" customFormat="1" ht="18" customHeight="1" x14ac:dyDescent="0.25">
      <c r="B708" s="261"/>
      <c r="C708" s="262"/>
      <c r="D708" s="262"/>
      <c r="E708" s="262"/>
      <c r="F708" s="262"/>
      <c r="G708" s="262"/>
      <c r="H708" s="263"/>
      <c r="I708" s="107"/>
    </row>
    <row r="709" spans="2:9" s="8" customFormat="1" ht="18" customHeight="1" x14ac:dyDescent="0.25">
      <c r="B709" s="261"/>
      <c r="C709" s="262"/>
      <c r="D709" s="262"/>
      <c r="E709" s="262"/>
      <c r="F709" s="262"/>
      <c r="G709" s="262"/>
      <c r="H709" s="263"/>
      <c r="I709" s="107"/>
    </row>
    <row r="710" spans="2:9" s="8" customFormat="1" ht="18" customHeight="1" x14ac:dyDescent="0.25">
      <c r="B710" s="261"/>
      <c r="C710" s="262"/>
      <c r="D710" s="262"/>
      <c r="E710" s="262"/>
      <c r="F710" s="262"/>
      <c r="G710" s="262"/>
      <c r="H710" s="263"/>
      <c r="I710" s="107"/>
    </row>
    <row r="711" spans="2:9" s="8" customFormat="1" ht="18" customHeight="1" x14ac:dyDescent="0.25">
      <c r="B711" s="261"/>
      <c r="C711" s="262"/>
      <c r="D711" s="262"/>
      <c r="E711" s="262"/>
      <c r="F711" s="262"/>
      <c r="G711" s="262"/>
      <c r="H711" s="263"/>
      <c r="I711" s="107"/>
    </row>
    <row r="712" spans="2:9" s="8" customFormat="1" ht="18" customHeight="1" x14ac:dyDescent="0.25">
      <c r="B712" s="261"/>
      <c r="C712" s="262"/>
      <c r="D712" s="262"/>
      <c r="E712" s="262"/>
      <c r="F712" s="262"/>
      <c r="G712" s="262"/>
      <c r="H712" s="263"/>
      <c r="I712" s="107"/>
    </row>
    <row r="713" spans="2:9" s="8" customFormat="1" ht="18" customHeight="1" x14ac:dyDescent="0.25">
      <c r="B713" s="261"/>
      <c r="C713" s="262"/>
      <c r="D713" s="262"/>
      <c r="E713" s="262"/>
      <c r="F713" s="262"/>
      <c r="G713" s="262"/>
      <c r="H713" s="263"/>
      <c r="I713" s="107"/>
    </row>
    <row r="714" spans="2:9" s="8" customFormat="1" ht="18" customHeight="1" x14ac:dyDescent="0.25">
      <c r="B714" s="261"/>
      <c r="C714" s="262"/>
      <c r="D714" s="262"/>
      <c r="E714" s="262"/>
      <c r="F714" s="262"/>
      <c r="G714" s="262"/>
      <c r="H714" s="263"/>
      <c r="I714" s="107"/>
    </row>
    <row r="715" spans="2:9" s="8" customFormat="1" ht="18" customHeight="1" x14ac:dyDescent="0.25">
      <c r="B715" s="261"/>
      <c r="C715" s="262"/>
      <c r="D715" s="262"/>
      <c r="E715" s="262"/>
      <c r="F715" s="262"/>
      <c r="G715" s="262"/>
      <c r="H715" s="263"/>
      <c r="I715" s="107"/>
    </row>
    <row r="716" spans="2:9" s="8" customFormat="1" ht="18" customHeight="1" x14ac:dyDescent="0.25">
      <c r="B716" s="261"/>
      <c r="C716" s="262"/>
      <c r="D716" s="262"/>
      <c r="E716" s="262"/>
      <c r="F716" s="262"/>
      <c r="G716" s="262"/>
      <c r="H716" s="263"/>
      <c r="I716" s="107"/>
    </row>
    <row r="717" spans="2:9" s="8" customFormat="1" ht="18" customHeight="1" x14ac:dyDescent="0.25">
      <c r="B717" s="261"/>
      <c r="C717" s="262"/>
      <c r="D717" s="262"/>
      <c r="E717" s="262"/>
      <c r="F717" s="262"/>
      <c r="G717" s="262"/>
      <c r="H717" s="263"/>
      <c r="I717" s="107"/>
    </row>
    <row r="718" spans="2:9" s="8" customFormat="1" ht="18" customHeight="1" x14ac:dyDescent="0.25">
      <c r="B718" s="261"/>
      <c r="C718" s="262"/>
      <c r="D718" s="262"/>
      <c r="E718" s="262"/>
      <c r="F718" s="262"/>
      <c r="G718" s="262"/>
      <c r="H718" s="263"/>
      <c r="I718" s="107"/>
    </row>
    <row r="719" spans="2:9" s="8" customFormat="1" ht="18" customHeight="1" x14ac:dyDescent="0.25">
      <c r="B719" s="261"/>
      <c r="C719" s="262"/>
      <c r="D719" s="262"/>
      <c r="E719" s="262"/>
      <c r="F719" s="262"/>
      <c r="G719" s="262"/>
      <c r="H719" s="263"/>
      <c r="I719" s="107"/>
    </row>
    <row r="720" spans="2:9" s="8" customFormat="1" ht="18" customHeight="1" x14ac:dyDescent="0.25">
      <c r="B720" s="261"/>
      <c r="C720" s="262"/>
      <c r="D720" s="262"/>
      <c r="E720" s="262"/>
      <c r="F720" s="262"/>
      <c r="G720" s="262"/>
      <c r="H720" s="263"/>
      <c r="I720" s="107"/>
    </row>
    <row r="721" spans="2:9" s="8" customFormat="1" ht="18" customHeight="1" x14ac:dyDescent="0.25">
      <c r="B721" s="261"/>
      <c r="C721" s="262"/>
      <c r="D721" s="262"/>
      <c r="E721" s="262"/>
      <c r="F721" s="262"/>
      <c r="G721" s="262"/>
      <c r="H721" s="263"/>
      <c r="I721" s="107"/>
    </row>
    <row r="722" spans="2:9" s="8" customFormat="1" ht="18" customHeight="1" x14ac:dyDescent="0.25">
      <c r="B722" s="261"/>
      <c r="C722" s="262"/>
      <c r="D722" s="262"/>
      <c r="E722" s="262"/>
      <c r="F722" s="262"/>
      <c r="G722" s="262"/>
      <c r="H722" s="263"/>
      <c r="I722" s="107"/>
    </row>
    <row r="723" spans="2:9" s="8" customFormat="1" ht="18" customHeight="1" x14ac:dyDescent="0.25">
      <c r="B723" s="261"/>
      <c r="C723" s="262"/>
      <c r="D723" s="262"/>
      <c r="E723" s="262"/>
      <c r="F723" s="262"/>
      <c r="G723" s="262"/>
      <c r="H723" s="263"/>
      <c r="I723" s="107"/>
    </row>
    <row r="724" spans="2:9" s="8" customFormat="1" ht="18" customHeight="1" x14ac:dyDescent="0.25">
      <c r="B724" s="261"/>
      <c r="C724" s="262"/>
      <c r="D724" s="262"/>
      <c r="E724" s="262"/>
      <c r="F724" s="262"/>
      <c r="G724" s="262"/>
      <c r="H724" s="263"/>
      <c r="I724" s="107"/>
    </row>
    <row r="725" spans="2:9" s="8" customFormat="1" ht="18" customHeight="1" x14ac:dyDescent="0.25">
      <c r="B725" s="261"/>
      <c r="C725" s="262"/>
      <c r="D725" s="262"/>
      <c r="E725" s="262"/>
      <c r="F725" s="262"/>
      <c r="G725" s="262"/>
      <c r="H725" s="263"/>
      <c r="I725" s="107"/>
    </row>
    <row r="726" spans="2:9" s="8" customFormat="1" ht="18" customHeight="1" x14ac:dyDescent="0.25">
      <c r="B726" s="261"/>
      <c r="C726" s="262"/>
      <c r="D726" s="262"/>
      <c r="E726" s="262"/>
      <c r="F726" s="262"/>
      <c r="G726" s="262"/>
      <c r="H726" s="263"/>
      <c r="I726" s="107"/>
    </row>
    <row r="727" spans="2:9" s="8" customFormat="1" ht="18" customHeight="1" x14ac:dyDescent="0.25">
      <c r="B727" s="261"/>
      <c r="C727" s="262"/>
      <c r="D727" s="262"/>
      <c r="E727" s="262"/>
      <c r="F727" s="262"/>
      <c r="G727" s="262"/>
      <c r="H727" s="263"/>
      <c r="I727" s="107"/>
    </row>
    <row r="728" spans="2:9" s="8" customFormat="1" ht="18" customHeight="1" x14ac:dyDescent="0.25">
      <c r="B728" s="261"/>
      <c r="C728" s="262"/>
      <c r="D728" s="262"/>
      <c r="E728" s="262"/>
      <c r="F728" s="262"/>
      <c r="G728" s="262"/>
      <c r="H728" s="263"/>
      <c r="I728" s="107"/>
    </row>
    <row r="729" spans="2:9" s="8" customFormat="1" ht="18" customHeight="1" x14ac:dyDescent="0.25">
      <c r="B729" s="261"/>
      <c r="C729" s="262"/>
      <c r="D729" s="262"/>
      <c r="E729" s="262"/>
      <c r="F729" s="262"/>
      <c r="G729" s="262"/>
      <c r="H729" s="263"/>
      <c r="I729" s="107"/>
    </row>
    <row r="730" spans="2:9" s="8" customFormat="1" ht="18" customHeight="1" x14ac:dyDescent="0.25">
      <c r="B730" s="261"/>
      <c r="C730" s="262"/>
      <c r="D730" s="262"/>
      <c r="E730" s="262"/>
      <c r="F730" s="262"/>
      <c r="G730" s="262"/>
      <c r="H730" s="263"/>
      <c r="I730" s="107"/>
    </row>
    <row r="731" spans="2:9" s="8" customFormat="1" ht="18" customHeight="1" x14ac:dyDescent="0.25">
      <c r="B731" s="261"/>
      <c r="C731" s="262"/>
      <c r="D731" s="262"/>
      <c r="E731" s="262"/>
      <c r="F731" s="262"/>
      <c r="G731" s="262"/>
      <c r="H731" s="263"/>
      <c r="I731" s="107"/>
    </row>
    <row r="732" spans="2:9" s="8" customFormat="1" ht="18" customHeight="1" x14ac:dyDescent="0.25">
      <c r="B732" s="261"/>
      <c r="C732" s="262"/>
      <c r="D732" s="262"/>
      <c r="E732" s="262"/>
      <c r="F732" s="262"/>
      <c r="G732" s="262"/>
      <c r="H732" s="263"/>
      <c r="I732" s="107"/>
    </row>
    <row r="733" spans="2:9" s="8" customFormat="1" ht="18" customHeight="1" x14ac:dyDescent="0.25">
      <c r="B733" s="261"/>
      <c r="C733" s="262"/>
      <c r="D733" s="262"/>
      <c r="E733" s="262"/>
      <c r="F733" s="262"/>
      <c r="G733" s="262"/>
      <c r="H733" s="263"/>
      <c r="I733" s="107"/>
    </row>
    <row r="734" spans="2:9" s="8" customFormat="1" ht="18" customHeight="1" x14ac:dyDescent="0.25">
      <c r="B734" s="261"/>
      <c r="C734" s="262"/>
      <c r="D734" s="262"/>
      <c r="E734" s="262"/>
      <c r="F734" s="262"/>
      <c r="G734" s="262"/>
      <c r="H734" s="263"/>
      <c r="I734" s="107"/>
    </row>
    <row r="735" spans="2:9" s="8" customFormat="1" ht="18" customHeight="1" x14ac:dyDescent="0.25">
      <c r="B735" s="261"/>
      <c r="C735" s="262"/>
      <c r="D735" s="262"/>
      <c r="E735" s="262"/>
      <c r="F735" s="262"/>
      <c r="G735" s="262"/>
      <c r="H735" s="263"/>
      <c r="I735" s="107"/>
    </row>
    <row r="736" spans="2:9" s="8" customFormat="1" ht="18" customHeight="1" x14ac:dyDescent="0.25">
      <c r="B736" s="261"/>
      <c r="C736" s="262"/>
      <c r="D736" s="262"/>
      <c r="E736" s="262"/>
      <c r="F736" s="262"/>
      <c r="G736" s="262"/>
      <c r="H736" s="263"/>
      <c r="I736" s="107"/>
    </row>
    <row r="737" spans="2:9" s="8" customFormat="1" ht="18" customHeight="1" x14ac:dyDescent="0.25">
      <c r="B737" s="261"/>
      <c r="C737" s="262"/>
      <c r="D737" s="262"/>
      <c r="E737" s="262"/>
      <c r="F737" s="262"/>
      <c r="G737" s="262"/>
      <c r="H737" s="263"/>
      <c r="I737" s="107"/>
    </row>
    <row r="738" spans="2:9" s="8" customFormat="1" ht="18" customHeight="1" x14ac:dyDescent="0.25">
      <c r="B738" s="261"/>
      <c r="C738" s="262"/>
      <c r="D738" s="262"/>
      <c r="E738" s="262"/>
      <c r="F738" s="262"/>
      <c r="G738" s="262"/>
      <c r="H738" s="263"/>
      <c r="I738" s="107"/>
    </row>
    <row r="739" spans="2:9" s="8" customFormat="1" ht="18" customHeight="1" x14ac:dyDescent="0.25">
      <c r="B739" s="261"/>
      <c r="C739" s="262"/>
      <c r="D739" s="262"/>
      <c r="E739" s="262"/>
      <c r="F739" s="262"/>
      <c r="G739" s="262"/>
      <c r="H739" s="263"/>
      <c r="I739" s="107"/>
    </row>
    <row r="740" spans="2:9" s="8" customFormat="1" ht="18" customHeight="1" x14ac:dyDescent="0.25">
      <c r="B740" s="261"/>
      <c r="C740" s="262"/>
      <c r="D740" s="262"/>
      <c r="E740" s="262"/>
      <c r="F740" s="262"/>
      <c r="G740" s="262"/>
      <c r="H740" s="263"/>
      <c r="I740" s="107"/>
    </row>
    <row r="741" spans="2:9" s="8" customFormat="1" ht="18" customHeight="1" x14ac:dyDescent="0.25">
      <c r="B741" s="261"/>
      <c r="C741" s="262"/>
      <c r="D741" s="262"/>
      <c r="E741" s="262"/>
      <c r="F741" s="262"/>
      <c r="G741" s="262"/>
      <c r="H741" s="263"/>
      <c r="I741" s="107"/>
    </row>
    <row r="742" spans="2:9" s="8" customFormat="1" ht="18" customHeight="1" x14ac:dyDescent="0.25">
      <c r="B742" s="261"/>
      <c r="C742" s="262"/>
      <c r="D742" s="262"/>
      <c r="E742" s="262"/>
      <c r="F742" s="262"/>
      <c r="G742" s="262"/>
      <c r="H742" s="263"/>
      <c r="I742" s="107"/>
    </row>
    <row r="743" spans="2:9" s="8" customFormat="1" ht="18" customHeight="1" x14ac:dyDescent="0.25">
      <c r="B743" s="261"/>
      <c r="C743" s="262"/>
      <c r="D743" s="262"/>
      <c r="E743" s="262"/>
      <c r="F743" s="262"/>
      <c r="G743" s="262"/>
      <c r="H743" s="263"/>
      <c r="I743" s="107"/>
    </row>
    <row r="744" spans="2:9" s="8" customFormat="1" ht="18" customHeight="1" x14ac:dyDescent="0.25">
      <c r="B744" s="261"/>
      <c r="C744" s="262"/>
      <c r="D744" s="262"/>
      <c r="E744" s="262"/>
      <c r="F744" s="262"/>
      <c r="G744" s="262"/>
      <c r="H744" s="263"/>
      <c r="I744" s="107"/>
    </row>
    <row r="745" spans="2:9" s="8" customFormat="1" ht="18" customHeight="1" x14ac:dyDescent="0.25">
      <c r="B745" s="261"/>
      <c r="C745" s="262"/>
      <c r="D745" s="262"/>
      <c r="E745" s="262"/>
      <c r="F745" s="262"/>
      <c r="G745" s="262"/>
      <c r="H745" s="263"/>
      <c r="I745" s="107"/>
    </row>
    <row r="746" spans="2:9" s="8" customFormat="1" ht="18" customHeight="1" x14ac:dyDescent="0.25">
      <c r="B746" s="261"/>
      <c r="C746" s="262"/>
      <c r="D746" s="262"/>
      <c r="E746" s="262"/>
      <c r="F746" s="262"/>
      <c r="G746" s="262"/>
      <c r="H746" s="263"/>
      <c r="I746" s="107"/>
    </row>
    <row r="747" spans="2:9" s="8" customFormat="1" ht="18" customHeight="1" x14ac:dyDescent="0.25">
      <c r="B747" s="261"/>
      <c r="C747" s="262"/>
      <c r="D747" s="262"/>
      <c r="E747" s="262"/>
      <c r="F747" s="262"/>
      <c r="G747" s="262"/>
      <c r="H747" s="263"/>
      <c r="I747" s="107"/>
    </row>
    <row r="748" spans="2:9" s="8" customFormat="1" ht="18" customHeight="1" x14ac:dyDescent="0.25">
      <c r="B748" s="261"/>
      <c r="C748" s="262"/>
      <c r="D748" s="262"/>
      <c r="E748" s="262"/>
      <c r="F748" s="262"/>
      <c r="G748" s="262"/>
      <c r="H748" s="263"/>
      <c r="I748" s="107"/>
    </row>
    <row r="749" spans="2:9" s="8" customFormat="1" ht="18" customHeight="1" x14ac:dyDescent="0.25">
      <c r="B749" s="261"/>
      <c r="C749" s="262"/>
      <c r="D749" s="262"/>
      <c r="E749" s="262"/>
      <c r="F749" s="262"/>
      <c r="G749" s="262"/>
      <c r="H749" s="263"/>
      <c r="I749" s="107"/>
    </row>
    <row r="750" spans="2:9" s="8" customFormat="1" ht="18" customHeight="1" x14ac:dyDescent="0.25">
      <c r="B750" s="261"/>
      <c r="C750" s="262"/>
      <c r="D750" s="262"/>
      <c r="E750" s="262"/>
      <c r="F750" s="262"/>
      <c r="G750" s="262"/>
      <c r="H750" s="263"/>
      <c r="I750" s="107"/>
    </row>
    <row r="751" spans="2:9" s="8" customFormat="1" ht="18" customHeight="1" x14ac:dyDescent="0.25">
      <c r="B751" s="261"/>
      <c r="C751" s="262"/>
      <c r="D751" s="262"/>
      <c r="E751" s="262"/>
      <c r="F751" s="262"/>
      <c r="G751" s="262"/>
      <c r="H751" s="263"/>
      <c r="I751" s="107"/>
    </row>
    <row r="752" spans="2:9" s="8" customFormat="1" ht="18" customHeight="1" x14ac:dyDescent="0.25">
      <c r="B752" s="261"/>
      <c r="C752" s="262"/>
      <c r="D752" s="262"/>
      <c r="E752" s="262"/>
      <c r="F752" s="262"/>
      <c r="G752" s="262"/>
      <c r="H752" s="263"/>
      <c r="I752" s="107"/>
    </row>
    <row r="753" spans="2:9" s="8" customFormat="1" ht="18" customHeight="1" x14ac:dyDescent="0.25">
      <c r="B753" s="261"/>
      <c r="C753" s="262"/>
      <c r="D753" s="262"/>
      <c r="E753" s="262"/>
      <c r="F753" s="262"/>
      <c r="G753" s="262"/>
      <c r="H753" s="263"/>
      <c r="I753" s="107"/>
    </row>
    <row r="754" spans="2:9" s="8" customFormat="1" ht="18" customHeight="1" x14ac:dyDescent="0.25">
      <c r="B754" s="261"/>
      <c r="C754" s="262"/>
      <c r="D754" s="262"/>
      <c r="E754" s="262"/>
      <c r="F754" s="262"/>
      <c r="G754" s="262"/>
      <c r="H754" s="263"/>
      <c r="I754" s="107"/>
    </row>
    <row r="755" spans="2:9" s="8" customFormat="1" ht="18" customHeight="1" x14ac:dyDescent="0.25">
      <c r="B755" s="261"/>
      <c r="C755" s="262"/>
      <c r="D755" s="262"/>
      <c r="E755" s="262"/>
      <c r="F755" s="262"/>
      <c r="G755" s="262"/>
      <c r="H755" s="263"/>
      <c r="I755" s="107"/>
    </row>
    <row r="756" spans="2:9" s="8" customFormat="1" ht="18" customHeight="1" x14ac:dyDescent="0.25">
      <c r="B756" s="261"/>
      <c r="C756" s="262"/>
      <c r="D756" s="262"/>
      <c r="E756" s="262"/>
      <c r="F756" s="262"/>
      <c r="G756" s="262"/>
      <c r="H756" s="263"/>
      <c r="I756" s="107"/>
    </row>
    <row r="757" spans="2:9" s="8" customFormat="1" ht="18" customHeight="1" x14ac:dyDescent="0.25">
      <c r="B757" s="261"/>
      <c r="C757" s="262"/>
      <c r="D757" s="262"/>
      <c r="E757" s="262"/>
      <c r="F757" s="262"/>
      <c r="G757" s="262"/>
      <c r="H757" s="263"/>
      <c r="I757" s="107"/>
    </row>
    <row r="758" spans="2:9" s="8" customFormat="1" ht="18" customHeight="1" x14ac:dyDescent="0.25">
      <c r="B758" s="261"/>
      <c r="C758" s="262"/>
      <c r="D758" s="262"/>
      <c r="E758" s="262"/>
      <c r="F758" s="262"/>
      <c r="G758" s="262"/>
      <c r="H758" s="263"/>
      <c r="I758" s="107"/>
    </row>
    <row r="759" spans="2:9" s="8" customFormat="1" ht="18" customHeight="1" x14ac:dyDescent="0.25">
      <c r="B759" s="261"/>
      <c r="C759" s="262"/>
      <c r="D759" s="262"/>
      <c r="E759" s="262"/>
      <c r="F759" s="262"/>
      <c r="G759" s="262"/>
      <c r="H759" s="263"/>
      <c r="I759" s="107"/>
    </row>
    <row r="760" spans="2:9" s="8" customFormat="1" ht="18" customHeight="1" x14ac:dyDescent="0.25">
      <c r="B760" s="261"/>
      <c r="C760" s="262"/>
      <c r="D760" s="262"/>
      <c r="E760" s="262"/>
      <c r="F760" s="262"/>
      <c r="G760" s="262"/>
      <c r="H760" s="263"/>
      <c r="I760" s="107"/>
    </row>
    <row r="761" spans="2:9" s="8" customFormat="1" ht="18" customHeight="1" x14ac:dyDescent="0.25">
      <c r="B761" s="261"/>
      <c r="C761" s="262"/>
      <c r="D761" s="262"/>
      <c r="E761" s="262"/>
      <c r="F761" s="262"/>
      <c r="G761" s="262"/>
      <c r="H761" s="263"/>
      <c r="I761" s="107"/>
    </row>
    <row r="762" spans="2:9" s="8" customFormat="1" ht="18" customHeight="1" x14ac:dyDescent="0.25">
      <c r="B762" s="261"/>
      <c r="C762" s="262"/>
      <c r="D762" s="262"/>
      <c r="E762" s="262"/>
      <c r="F762" s="262"/>
      <c r="G762" s="262"/>
      <c r="H762" s="263"/>
      <c r="I762" s="107"/>
    </row>
    <row r="763" spans="2:9" s="8" customFormat="1" ht="18" customHeight="1" x14ac:dyDescent="0.25">
      <c r="B763" s="261"/>
      <c r="C763" s="262"/>
      <c r="D763" s="262"/>
      <c r="E763" s="262"/>
      <c r="F763" s="262"/>
      <c r="G763" s="262"/>
      <c r="H763" s="263"/>
      <c r="I763" s="107"/>
    </row>
    <row r="764" spans="2:9" s="8" customFormat="1" ht="18" customHeight="1" x14ac:dyDescent="0.25">
      <c r="B764" s="261"/>
      <c r="C764" s="262"/>
      <c r="D764" s="262"/>
      <c r="E764" s="262"/>
      <c r="F764" s="262"/>
      <c r="G764" s="262"/>
      <c r="H764" s="263"/>
      <c r="I764" s="107"/>
    </row>
    <row r="765" spans="2:9" s="8" customFormat="1" ht="18" customHeight="1" x14ac:dyDescent="0.25">
      <c r="B765" s="261"/>
      <c r="C765" s="262"/>
      <c r="D765" s="262"/>
      <c r="E765" s="262"/>
      <c r="F765" s="262"/>
      <c r="G765" s="262"/>
      <c r="H765" s="263"/>
      <c r="I765" s="107"/>
    </row>
    <row r="766" spans="2:9" s="8" customFormat="1" ht="18" customHeight="1" x14ac:dyDescent="0.25">
      <c r="B766" s="261"/>
      <c r="C766" s="262"/>
      <c r="D766" s="262"/>
      <c r="E766" s="262"/>
      <c r="F766" s="262"/>
      <c r="G766" s="262"/>
      <c r="H766" s="263"/>
      <c r="I766" s="107"/>
    </row>
    <row r="767" spans="2:9" s="8" customFormat="1" ht="18" customHeight="1" x14ac:dyDescent="0.25">
      <c r="B767" s="261"/>
      <c r="C767" s="262"/>
      <c r="D767" s="262"/>
      <c r="E767" s="262"/>
      <c r="F767" s="262"/>
      <c r="G767" s="262"/>
      <c r="H767" s="263"/>
      <c r="I767" s="107"/>
    </row>
    <row r="768" spans="2:9" s="8" customFormat="1" ht="18" customHeight="1" x14ac:dyDescent="0.25">
      <c r="B768" s="261"/>
      <c r="C768" s="262"/>
      <c r="D768" s="262"/>
      <c r="E768" s="262"/>
      <c r="F768" s="262"/>
      <c r="G768" s="262"/>
      <c r="H768" s="263"/>
      <c r="I768" s="107"/>
    </row>
    <row r="769" spans="2:9" s="8" customFormat="1" ht="18" customHeight="1" x14ac:dyDescent="0.25">
      <c r="B769" s="261"/>
      <c r="C769" s="262"/>
      <c r="D769" s="262"/>
      <c r="E769" s="262"/>
      <c r="F769" s="262"/>
      <c r="G769" s="262"/>
      <c r="H769" s="263"/>
      <c r="I769" s="107"/>
    </row>
    <row r="770" spans="2:9" s="8" customFormat="1" ht="18" customHeight="1" x14ac:dyDescent="0.25">
      <c r="B770" s="261"/>
      <c r="C770" s="262"/>
      <c r="D770" s="262"/>
      <c r="E770" s="262"/>
      <c r="F770" s="262"/>
      <c r="G770" s="262"/>
      <c r="H770" s="263"/>
      <c r="I770" s="107"/>
    </row>
    <row r="771" spans="2:9" s="8" customFormat="1" ht="18" customHeight="1" x14ac:dyDescent="0.25">
      <c r="B771" s="261"/>
      <c r="C771" s="262"/>
      <c r="D771" s="262"/>
      <c r="E771" s="262"/>
      <c r="F771" s="262"/>
      <c r="G771" s="262"/>
      <c r="H771" s="263"/>
      <c r="I771" s="107"/>
    </row>
    <row r="772" spans="2:9" s="8" customFormat="1" ht="18" customHeight="1" x14ac:dyDescent="0.25">
      <c r="B772" s="261"/>
      <c r="C772" s="262"/>
      <c r="D772" s="262"/>
      <c r="E772" s="262"/>
      <c r="F772" s="262"/>
      <c r="G772" s="262"/>
      <c r="H772" s="263"/>
      <c r="I772" s="107"/>
    </row>
    <row r="773" spans="2:9" s="8" customFormat="1" ht="18" customHeight="1" x14ac:dyDescent="0.25">
      <c r="B773" s="261"/>
      <c r="C773" s="262"/>
      <c r="D773" s="262"/>
      <c r="E773" s="262"/>
      <c r="F773" s="262"/>
      <c r="G773" s="262"/>
      <c r="H773" s="263"/>
      <c r="I773" s="107"/>
    </row>
    <row r="774" spans="2:9" s="8" customFormat="1" ht="18" customHeight="1" x14ac:dyDescent="0.25">
      <c r="B774" s="261"/>
      <c r="C774" s="262"/>
      <c r="D774" s="262"/>
      <c r="E774" s="262"/>
      <c r="F774" s="262"/>
      <c r="G774" s="262"/>
      <c r="H774" s="263"/>
      <c r="I774" s="107"/>
    </row>
    <row r="775" spans="2:9" s="8" customFormat="1" ht="18" customHeight="1" x14ac:dyDescent="0.25">
      <c r="B775" s="261"/>
      <c r="C775" s="262"/>
      <c r="D775" s="262"/>
      <c r="E775" s="262"/>
      <c r="F775" s="262"/>
      <c r="G775" s="262"/>
      <c r="H775" s="263"/>
      <c r="I775" s="107"/>
    </row>
    <row r="776" spans="2:9" s="8" customFormat="1" ht="18" customHeight="1" x14ac:dyDescent="0.25">
      <c r="B776" s="261"/>
      <c r="C776" s="262"/>
      <c r="D776" s="262"/>
      <c r="E776" s="262"/>
      <c r="F776" s="262"/>
      <c r="G776" s="262"/>
      <c r="H776" s="263"/>
      <c r="I776" s="107"/>
    </row>
    <row r="777" spans="2:9" s="8" customFormat="1" ht="18" customHeight="1" x14ac:dyDescent="0.25">
      <c r="B777" s="261"/>
      <c r="C777" s="262"/>
      <c r="D777" s="262"/>
      <c r="E777" s="262"/>
      <c r="F777" s="262"/>
      <c r="G777" s="262"/>
      <c r="H777" s="263"/>
      <c r="I777" s="107"/>
    </row>
    <row r="778" spans="2:9" s="8" customFormat="1" ht="18" customHeight="1" x14ac:dyDescent="0.25">
      <c r="B778" s="261"/>
      <c r="C778" s="262"/>
      <c r="D778" s="262"/>
      <c r="E778" s="262"/>
      <c r="F778" s="262"/>
      <c r="G778" s="262"/>
      <c r="H778" s="263"/>
      <c r="I778" s="107"/>
    </row>
    <row r="779" spans="2:9" s="8" customFormat="1" ht="18" customHeight="1" x14ac:dyDescent="0.25">
      <c r="B779" s="261"/>
      <c r="C779" s="262"/>
      <c r="D779" s="262"/>
      <c r="E779" s="262"/>
      <c r="F779" s="262"/>
      <c r="G779" s="262"/>
      <c r="H779" s="263"/>
      <c r="I779" s="107"/>
    </row>
    <row r="780" spans="2:9" s="8" customFormat="1" ht="18" customHeight="1" x14ac:dyDescent="0.25">
      <c r="B780" s="261"/>
      <c r="C780" s="262"/>
      <c r="D780" s="262"/>
      <c r="E780" s="262"/>
      <c r="F780" s="262"/>
      <c r="G780" s="262"/>
      <c r="H780" s="263"/>
      <c r="I780" s="107"/>
    </row>
    <row r="781" spans="2:9" s="8" customFormat="1" ht="18" customHeight="1" x14ac:dyDescent="0.25">
      <c r="B781" s="261"/>
      <c r="C781" s="262"/>
      <c r="D781" s="262"/>
      <c r="E781" s="262"/>
      <c r="F781" s="262"/>
      <c r="G781" s="262"/>
      <c r="H781" s="263"/>
      <c r="I781" s="107"/>
    </row>
    <row r="782" spans="2:9" s="8" customFormat="1" ht="18" customHeight="1" x14ac:dyDescent="0.25">
      <c r="B782" s="261"/>
      <c r="C782" s="262"/>
      <c r="D782" s="262"/>
      <c r="E782" s="262"/>
      <c r="F782" s="262"/>
      <c r="G782" s="262"/>
      <c r="H782" s="263"/>
      <c r="I782" s="107"/>
    </row>
    <row r="783" spans="2:9" s="8" customFormat="1" ht="18" customHeight="1" x14ac:dyDescent="0.25">
      <c r="B783" s="261"/>
      <c r="C783" s="262"/>
      <c r="D783" s="262"/>
      <c r="E783" s="262"/>
      <c r="F783" s="262"/>
      <c r="G783" s="262"/>
      <c r="H783" s="263"/>
      <c r="I783" s="107"/>
    </row>
    <row r="784" spans="2:9" s="8" customFormat="1" ht="18" customHeight="1" x14ac:dyDescent="0.25">
      <c r="B784" s="261"/>
      <c r="C784" s="262"/>
      <c r="D784" s="262"/>
      <c r="E784" s="262"/>
      <c r="F784" s="262"/>
      <c r="G784" s="262"/>
      <c r="H784" s="263"/>
      <c r="I784" s="107"/>
    </row>
    <row r="785" spans="2:9" s="8" customFormat="1" ht="18" customHeight="1" x14ac:dyDescent="0.25">
      <c r="B785" s="261"/>
      <c r="C785" s="262"/>
      <c r="D785" s="262"/>
      <c r="E785" s="262"/>
      <c r="F785" s="262"/>
      <c r="G785" s="262"/>
      <c r="H785" s="263"/>
      <c r="I785" s="107"/>
    </row>
    <row r="786" spans="2:9" s="8" customFormat="1" ht="18" customHeight="1" x14ac:dyDescent="0.25">
      <c r="B786" s="261"/>
      <c r="C786" s="262"/>
      <c r="D786" s="262"/>
      <c r="E786" s="262"/>
      <c r="F786" s="262"/>
      <c r="G786" s="262"/>
      <c r="H786" s="263"/>
      <c r="I786" s="107"/>
    </row>
    <row r="787" spans="2:9" s="8" customFormat="1" ht="18" customHeight="1" x14ac:dyDescent="0.25">
      <c r="B787" s="261"/>
      <c r="C787" s="262"/>
      <c r="D787" s="262"/>
      <c r="E787" s="262"/>
      <c r="F787" s="262"/>
      <c r="G787" s="262"/>
      <c r="H787" s="263"/>
      <c r="I787" s="107"/>
    </row>
    <row r="788" spans="2:9" s="8" customFormat="1" ht="18" customHeight="1" x14ac:dyDescent="0.25">
      <c r="B788" s="261"/>
      <c r="C788" s="262"/>
      <c r="D788" s="262"/>
      <c r="E788" s="262"/>
      <c r="F788" s="262"/>
      <c r="G788" s="262"/>
      <c r="H788" s="263"/>
      <c r="I788" s="107"/>
    </row>
    <row r="789" spans="2:9" s="8" customFormat="1" ht="18" customHeight="1" x14ac:dyDescent="0.25">
      <c r="B789" s="261"/>
      <c r="C789" s="262"/>
      <c r="D789" s="262"/>
      <c r="E789" s="262"/>
      <c r="F789" s="262"/>
      <c r="G789" s="262"/>
      <c r="H789" s="263"/>
      <c r="I789" s="107"/>
    </row>
    <row r="790" spans="2:9" s="8" customFormat="1" ht="18" customHeight="1" x14ac:dyDescent="0.25">
      <c r="B790" s="261"/>
      <c r="C790" s="262"/>
      <c r="D790" s="262"/>
      <c r="E790" s="262"/>
      <c r="F790" s="262"/>
      <c r="G790" s="262"/>
      <c r="H790" s="263"/>
      <c r="I790" s="107"/>
    </row>
    <row r="791" spans="2:9" s="8" customFormat="1" ht="18" customHeight="1" x14ac:dyDescent="0.25">
      <c r="B791" s="261"/>
      <c r="C791" s="262"/>
      <c r="D791" s="262"/>
      <c r="E791" s="262"/>
      <c r="F791" s="262"/>
      <c r="G791" s="262"/>
      <c r="H791" s="263"/>
      <c r="I791" s="107"/>
    </row>
    <row r="792" spans="2:9" s="8" customFormat="1" ht="18" customHeight="1" x14ac:dyDescent="0.25">
      <c r="B792" s="261"/>
      <c r="C792" s="262"/>
      <c r="D792" s="262"/>
      <c r="E792" s="262"/>
      <c r="F792" s="262"/>
      <c r="G792" s="262"/>
      <c r="H792" s="263"/>
      <c r="I792" s="107"/>
    </row>
    <row r="793" spans="2:9" s="8" customFormat="1" ht="18" customHeight="1" x14ac:dyDescent="0.25">
      <c r="B793" s="261"/>
      <c r="C793" s="262"/>
      <c r="D793" s="262"/>
      <c r="E793" s="262"/>
      <c r="F793" s="262"/>
      <c r="G793" s="262"/>
      <c r="H793" s="263"/>
      <c r="I793" s="107"/>
    </row>
    <row r="794" spans="2:9" s="8" customFormat="1" ht="18" customHeight="1" x14ac:dyDescent="0.25">
      <c r="B794" s="261"/>
      <c r="C794" s="262"/>
      <c r="D794" s="262"/>
      <c r="E794" s="262"/>
      <c r="F794" s="262"/>
      <c r="G794" s="262"/>
      <c r="H794" s="263"/>
      <c r="I794" s="107"/>
    </row>
    <row r="795" spans="2:9" s="8" customFormat="1" ht="18" customHeight="1" x14ac:dyDescent="0.25">
      <c r="B795" s="261"/>
      <c r="C795" s="262"/>
      <c r="D795" s="262"/>
      <c r="E795" s="262"/>
      <c r="F795" s="262"/>
      <c r="G795" s="262"/>
      <c r="H795" s="263"/>
      <c r="I795" s="107"/>
    </row>
    <row r="796" spans="2:9" s="8" customFormat="1" ht="18" customHeight="1" x14ac:dyDescent="0.25">
      <c r="B796" s="261"/>
      <c r="C796" s="262"/>
      <c r="D796" s="262"/>
      <c r="E796" s="262"/>
      <c r="F796" s="262"/>
      <c r="G796" s="262"/>
      <c r="H796" s="263"/>
      <c r="I796" s="107"/>
    </row>
    <row r="797" spans="2:9" s="8" customFormat="1" ht="18" customHeight="1" x14ac:dyDescent="0.25">
      <c r="B797" s="261"/>
      <c r="C797" s="262"/>
      <c r="D797" s="262"/>
      <c r="E797" s="262"/>
      <c r="F797" s="262"/>
      <c r="G797" s="262"/>
      <c r="H797" s="263"/>
      <c r="I797" s="107"/>
    </row>
    <row r="798" spans="2:9" s="8" customFormat="1" ht="18" customHeight="1" x14ac:dyDescent="0.25">
      <c r="B798" s="261"/>
      <c r="C798" s="262"/>
      <c r="D798" s="262"/>
      <c r="E798" s="262"/>
      <c r="F798" s="262"/>
      <c r="G798" s="262"/>
      <c r="H798" s="263"/>
      <c r="I798" s="107"/>
    </row>
    <row r="799" spans="2:9" s="8" customFormat="1" ht="18" customHeight="1" x14ac:dyDescent="0.25">
      <c r="B799" s="261"/>
      <c r="C799" s="262"/>
      <c r="D799" s="262"/>
      <c r="E799" s="262"/>
      <c r="F799" s="262"/>
      <c r="G799" s="262"/>
      <c r="H799" s="263"/>
      <c r="I799" s="107"/>
    </row>
    <row r="800" spans="2:9" s="8" customFormat="1" ht="18" customHeight="1" x14ac:dyDescent="0.25">
      <c r="B800" s="261"/>
      <c r="C800" s="262"/>
      <c r="D800" s="262"/>
      <c r="E800" s="262"/>
      <c r="F800" s="262"/>
      <c r="G800" s="262"/>
      <c r="H800" s="263"/>
      <c r="I800" s="107"/>
    </row>
    <row r="801" spans="2:9" s="8" customFormat="1" ht="18" customHeight="1" x14ac:dyDescent="0.25">
      <c r="B801" s="261"/>
      <c r="C801" s="262"/>
      <c r="D801" s="262"/>
      <c r="E801" s="262"/>
      <c r="F801" s="262"/>
      <c r="G801" s="262"/>
      <c r="H801" s="263"/>
      <c r="I801" s="107"/>
    </row>
    <row r="802" spans="2:9" s="8" customFormat="1" ht="18" customHeight="1" x14ac:dyDescent="0.25">
      <c r="B802" s="261"/>
      <c r="C802" s="262"/>
      <c r="D802" s="262"/>
      <c r="E802" s="262"/>
      <c r="F802" s="262"/>
      <c r="G802" s="262"/>
      <c r="H802" s="263"/>
      <c r="I802" s="107"/>
    </row>
    <row r="803" spans="2:9" s="8" customFormat="1" ht="18" customHeight="1" x14ac:dyDescent="0.25">
      <c r="B803" s="261"/>
      <c r="C803" s="262"/>
      <c r="D803" s="262"/>
      <c r="E803" s="262"/>
      <c r="F803" s="262"/>
      <c r="G803" s="262"/>
      <c r="H803" s="263"/>
      <c r="I803" s="107"/>
    </row>
    <row r="804" spans="2:9" s="8" customFormat="1" ht="18" customHeight="1" x14ac:dyDescent="0.25">
      <c r="B804" s="261"/>
      <c r="C804" s="262"/>
      <c r="D804" s="262"/>
      <c r="E804" s="262"/>
      <c r="F804" s="262"/>
      <c r="G804" s="262"/>
      <c r="H804" s="263"/>
      <c r="I804" s="107"/>
    </row>
    <row r="805" spans="2:9" s="8" customFormat="1" ht="18" customHeight="1" x14ac:dyDescent="0.25">
      <c r="B805" s="261"/>
      <c r="C805" s="262"/>
      <c r="D805" s="262"/>
      <c r="E805" s="262"/>
      <c r="F805" s="262"/>
      <c r="G805" s="262"/>
      <c r="H805" s="263"/>
      <c r="I805" s="107"/>
    </row>
    <row r="806" spans="2:9" s="8" customFormat="1" ht="18" customHeight="1" x14ac:dyDescent="0.25">
      <c r="B806" s="261"/>
      <c r="C806" s="262"/>
      <c r="D806" s="262"/>
      <c r="E806" s="262"/>
      <c r="F806" s="262"/>
      <c r="G806" s="262"/>
      <c r="H806" s="263"/>
      <c r="I806" s="107"/>
    </row>
    <row r="807" spans="2:9" s="8" customFormat="1" ht="18" customHeight="1" x14ac:dyDescent="0.25">
      <c r="B807" s="261"/>
      <c r="C807" s="262"/>
      <c r="D807" s="262"/>
      <c r="E807" s="262"/>
      <c r="F807" s="262"/>
      <c r="G807" s="262"/>
      <c r="H807" s="263"/>
      <c r="I807" s="107"/>
    </row>
    <row r="808" spans="2:9" s="8" customFormat="1" ht="18" customHeight="1" x14ac:dyDescent="0.25">
      <c r="B808" s="261"/>
      <c r="C808" s="262"/>
      <c r="D808" s="262"/>
      <c r="E808" s="262"/>
      <c r="F808" s="262"/>
      <c r="G808" s="262"/>
      <c r="H808" s="263"/>
      <c r="I808" s="107"/>
    </row>
    <row r="809" spans="2:9" s="8" customFormat="1" ht="18" customHeight="1" x14ac:dyDescent="0.25">
      <c r="B809" s="261"/>
      <c r="C809" s="262"/>
      <c r="D809" s="262"/>
      <c r="E809" s="262"/>
      <c r="F809" s="262"/>
      <c r="G809" s="262"/>
      <c r="H809" s="263"/>
      <c r="I809" s="107"/>
    </row>
    <row r="810" spans="2:9" s="8" customFormat="1" ht="18" customHeight="1" x14ac:dyDescent="0.25">
      <c r="B810" s="261"/>
      <c r="C810" s="262"/>
      <c r="D810" s="262"/>
      <c r="E810" s="262"/>
      <c r="F810" s="262"/>
      <c r="G810" s="262"/>
      <c r="H810" s="263"/>
      <c r="I810" s="107"/>
    </row>
    <row r="811" spans="2:9" s="8" customFormat="1" ht="18" customHeight="1" x14ac:dyDescent="0.25">
      <c r="B811" s="261"/>
      <c r="C811" s="262"/>
      <c r="D811" s="262"/>
      <c r="E811" s="262"/>
      <c r="F811" s="262"/>
      <c r="G811" s="262"/>
      <c r="H811" s="263"/>
      <c r="I811" s="107"/>
    </row>
    <row r="812" spans="2:9" s="8" customFormat="1" ht="18" customHeight="1" x14ac:dyDescent="0.25">
      <c r="B812" s="261"/>
      <c r="C812" s="262"/>
      <c r="D812" s="262"/>
      <c r="E812" s="262"/>
      <c r="F812" s="262"/>
      <c r="G812" s="262"/>
      <c r="H812" s="263"/>
      <c r="I812" s="107"/>
    </row>
    <row r="813" spans="2:9" s="8" customFormat="1" ht="18" customHeight="1" x14ac:dyDescent="0.25">
      <c r="B813" s="261"/>
      <c r="C813" s="262"/>
      <c r="D813" s="262"/>
      <c r="E813" s="262"/>
      <c r="F813" s="262"/>
      <c r="G813" s="262"/>
      <c r="H813" s="263"/>
      <c r="I813" s="107"/>
    </row>
    <row r="814" spans="2:9" s="8" customFormat="1" ht="18" customHeight="1" x14ac:dyDescent="0.25">
      <c r="B814" s="261"/>
      <c r="C814" s="262"/>
      <c r="D814" s="262"/>
      <c r="E814" s="262"/>
      <c r="F814" s="262"/>
      <c r="G814" s="262"/>
      <c r="H814" s="263"/>
      <c r="I814" s="107"/>
    </row>
    <row r="815" spans="2:9" s="8" customFormat="1" ht="18" customHeight="1" x14ac:dyDescent="0.25">
      <c r="B815" s="261"/>
      <c r="C815" s="262"/>
      <c r="D815" s="262"/>
      <c r="E815" s="262"/>
      <c r="F815" s="262"/>
      <c r="G815" s="262"/>
      <c r="H815" s="263"/>
      <c r="I815" s="107"/>
    </row>
    <row r="816" spans="2:9" s="8" customFormat="1" ht="18" customHeight="1" x14ac:dyDescent="0.25">
      <c r="B816" s="261"/>
      <c r="C816" s="262"/>
      <c r="D816" s="262"/>
      <c r="E816" s="262"/>
      <c r="F816" s="262"/>
      <c r="G816" s="262"/>
      <c r="H816" s="263"/>
      <c r="I816" s="107"/>
    </row>
    <row r="817" spans="2:9" s="8" customFormat="1" ht="18" customHeight="1" x14ac:dyDescent="0.25">
      <c r="B817" s="261"/>
      <c r="C817" s="262"/>
      <c r="D817" s="262"/>
      <c r="E817" s="262"/>
      <c r="F817" s="262"/>
      <c r="G817" s="262"/>
      <c r="H817" s="263"/>
      <c r="I817" s="107"/>
    </row>
    <row r="818" spans="2:9" s="8" customFormat="1" ht="18" customHeight="1" x14ac:dyDescent="0.25">
      <c r="B818" s="261"/>
      <c r="C818" s="262"/>
      <c r="D818" s="262"/>
      <c r="E818" s="262"/>
      <c r="F818" s="262"/>
      <c r="G818" s="262"/>
      <c r="H818" s="263"/>
      <c r="I818" s="107"/>
    </row>
    <row r="819" spans="2:9" s="8" customFormat="1" ht="18" customHeight="1" x14ac:dyDescent="0.25">
      <c r="B819" s="261"/>
      <c r="C819" s="262"/>
      <c r="D819" s="262"/>
      <c r="E819" s="262"/>
      <c r="F819" s="262"/>
      <c r="G819" s="262"/>
      <c r="H819" s="263"/>
      <c r="I819" s="107"/>
    </row>
    <row r="820" spans="2:9" s="8" customFormat="1" ht="18" customHeight="1" x14ac:dyDescent="0.25">
      <c r="B820" s="261"/>
      <c r="C820" s="262"/>
      <c r="D820" s="262"/>
      <c r="E820" s="262"/>
      <c r="F820" s="262"/>
      <c r="G820" s="262"/>
      <c r="H820" s="263"/>
      <c r="I820" s="107"/>
    </row>
    <row r="821" spans="2:9" s="8" customFormat="1" ht="18" customHeight="1" x14ac:dyDescent="0.25">
      <c r="B821" s="261"/>
      <c r="C821" s="262"/>
      <c r="D821" s="262"/>
      <c r="E821" s="262"/>
      <c r="F821" s="262"/>
      <c r="G821" s="262"/>
      <c r="H821" s="263"/>
      <c r="I821" s="107"/>
    </row>
    <row r="822" spans="2:9" s="8" customFormat="1" ht="18" customHeight="1" x14ac:dyDescent="0.25">
      <c r="B822" s="261"/>
      <c r="C822" s="262"/>
      <c r="D822" s="262"/>
      <c r="E822" s="262"/>
      <c r="F822" s="262"/>
      <c r="G822" s="262"/>
      <c r="H822" s="263"/>
      <c r="I822" s="107"/>
    </row>
    <row r="823" spans="2:9" s="8" customFormat="1" ht="18" customHeight="1" x14ac:dyDescent="0.25">
      <c r="B823" s="261"/>
      <c r="C823" s="262"/>
      <c r="D823" s="262"/>
      <c r="E823" s="262"/>
      <c r="F823" s="262"/>
      <c r="G823" s="262"/>
      <c r="H823" s="263"/>
      <c r="I823" s="107"/>
    </row>
    <row r="824" spans="2:9" s="8" customFormat="1" ht="18" customHeight="1" x14ac:dyDescent="0.25">
      <c r="B824" s="261"/>
      <c r="C824" s="262"/>
      <c r="D824" s="262"/>
      <c r="E824" s="262"/>
      <c r="F824" s="262"/>
      <c r="G824" s="262"/>
      <c r="H824" s="263"/>
      <c r="I824" s="107"/>
    </row>
    <row r="825" spans="2:9" s="8" customFormat="1" ht="18" customHeight="1" x14ac:dyDescent="0.25">
      <c r="B825" s="261"/>
      <c r="C825" s="262"/>
      <c r="D825" s="262"/>
      <c r="E825" s="262"/>
      <c r="F825" s="262"/>
      <c r="G825" s="262"/>
      <c r="H825" s="263"/>
      <c r="I825" s="107"/>
    </row>
    <row r="826" spans="2:9" s="8" customFormat="1" ht="18" customHeight="1" x14ac:dyDescent="0.25">
      <c r="B826" s="261"/>
      <c r="C826" s="262"/>
      <c r="D826" s="262"/>
      <c r="E826" s="262"/>
      <c r="F826" s="262"/>
      <c r="G826" s="262"/>
      <c r="H826" s="263"/>
      <c r="I826" s="107"/>
    </row>
    <row r="827" spans="2:9" s="8" customFormat="1" ht="18" customHeight="1" x14ac:dyDescent="0.25">
      <c r="B827" s="261"/>
      <c r="C827" s="262"/>
      <c r="D827" s="262"/>
      <c r="E827" s="262"/>
      <c r="F827" s="262"/>
      <c r="G827" s="262"/>
      <c r="H827" s="263"/>
      <c r="I827" s="107"/>
    </row>
    <row r="828" spans="2:9" s="8" customFormat="1" ht="18" customHeight="1" x14ac:dyDescent="0.25">
      <c r="B828" s="261"/>
      <c r="C828" s="262"/>
      <c r="D828" s="262"/>
      <c r="E828" s="262"/>
      <c r="F828" s="262"/>
      <c r="G828" s="262"/>
      <c r="H828" s="263"/>
      <c r="I828" s="107"/>
    </row>
    <row r="829" spans="2:9" s="8" customFormat="1" ht="18" customHeight="1" x14ac:dyDescent="0.25">
      <c r="B829" s="261"/>
      <c r="C829" s="262"/>
      <c r="D829" s="262"/>
      <c r="E829" s="262"/>
      <c r="F829" s="262"/>
      <c r="G829" s="262"/>
      <c r="H829" s="263"/>
      <c r="I829" s="107"/>
    </row>
    <row r="830" spans="2:9" s="8" customFormat="1" ht="18" customHeight="1" x14ac:dyDescent="0.25">
      <c r="B830" s="261"/>
      <c r="C830" s="262"/>
      <c r="D830" s="262"/>
      <c r="E830" s="262"/>
      <c r="F830" s="262"/>
      <c r="G830" s="262"/>
      <c r="H830" s="263"/>
      <c r="I830" s="107"/>
    </row>
    <row r="831" spans="2:9" s="8" customFormat="1" ht="18" customHeight="1" x14ac:dyDescent="0.25">
      <c r="B831" s="261"/>
      <c r="C831" s="262"/>
      <c r="D831" s="262"/>
      <c r="E831" s="262"/>
      <c r="F831" s="262"/>
      <c r="G831" s="262"/>
      <c r="H831" s="263"/>
      <c r="I831" s="107"/>
    </row>
    <row r="832" spans="2:9" s="8" customFormat="1" ht="18" customHeight="1" x14ac:dyDescent="0.25">
      <c r="B832" s="261"/>
      <c r="C832" s="262"/>
      <c r="D832" s="262"/>
      <c r="E832" s="262"/>
      <c r="F832" s="262"/>
      <c r="G832" s="262"/>
      <c r="H832" s="263"/>
      <c r="I832" s="107"/>
    </row>
    <row r="833" spans="2:9" s="8" customFormat="1" ht="18" customHeight="1" x14ac:dyDescent="0.25">
      <c r="B833" s="261"/>
      <c r="C833" s="262"/>
      <c r="D833" s="262"/>
      <c r="E833" s="262"/>
      <c r="F833" s="262"/>
      <c r="G833" s="262"/>
      <c r="H833" s="263"/>
      <c r="I833" s="107"/>
    </row>
    <row r="834" spans="2:9" s="8" customFormat="1" ht="18" customHeight="1" x14ac:dyDescent="0.25">
      <c r="B834" s="261"/>
      <c r="C834" s="262"/>
      <c r="D834" s="262"/>
      <c r="E834" s="262"/>
      <c r="F834" s="262"/>
      <c r="G834" s="262"/>
      <c r="H834" s="263"/>
      <c r="I834" s="107"/>
    </row>
    <row r="835" spans="2:9" s="8" customFormat="1" ht="18" customHeight="1" x14ac:dyDescent="0.25">
      <c r="B835" s="261"/>
      <c r="C835" s="262"/>
      <c r="D835" s="262"/>
      <c r="E835" s="262"/>
      <c r="F835" s="262"/>
      <c r="G835" s="262"/>
      <c r="H835" s="263"/>
      <c r="I835" s="107"/>
    </row>
    <row r="836" spans="2:9" s="8" customFormat="1" ht="18" customHeight="1" x14ac:dyDescent="0.25">
      <c r="B836" s="261"/>
      <c r="C836" s="262"/>
      <c r="D836" s="262"/>
      <c r="E836" s="262"/>
      <c r="F836" s="262"/>
      <c r="G836" s="262"/>
      <c r="H836" s="263"/>
      <c r="I836" s="107"/>
    </row>
    <row r="837" spans="2:9" s="8" customFormat="1" ht="18" customHeight="1" x14ac:dyDescent="0.25">
      <c r="B837" s="261"/>
      <c r="C837" s="262"/>
      <c r="D837" s="262"/>
      <c r="E837" s="262"/>
      <c r="F837" s="262"/>
      <c r="G837" s="262"/>
      <c r="H837" s="263"/>
      <c r="I837" s="107"/>
    </row>
    <row r="838" spans="2:9" s="8" customFormat="1" ht="18" customHeight="1" x14ac:dyDescent="0.25">
      <c r="B838" s="261"/>
      <c r="C838" s="262"/>
      <c r="D838" s="262"/>
      <c r="E838" s="262"/>
      <c r="F838" s="262"/>
      <c r="G838" s="262"/>
      <c r="H838" s="263"/>
      <c r="I838" s="107"/>
    </row>
    <row r="839" spans="2:9" s="8" customFormat="1" ht="18" customHeight="1" x14ac:dyDescent="0.25">
      <c r="B839" s="261"/>
      <c r="C839" s="262"/>
      <c r="D839" s="262"/>
      <c r="E839" s="262"/>
      <c r="F839" s="262"/>
      <c r="G839" s="262"/>
      <c r="H839" s="263"/>
      <c r="I839" s="107"/>
    </row>
    <row r="840" spans="2:9" s="8" customFormat="1" ht="18" customHeight="1" x14ac:dyDescent="0.25">
      <c r="B840" s="261"/>
      <c r="C840" s="262"/>
      <c r="D840" s="262"/>
      <c r="E840" s="262"/>
      <c r="F840" s="262"/>
      <c r="G840" s="262"/>
      <c r="H840" s="263"/>
      <c r="I840" s="107"/>
    </row>
    <row r="841" spans="2:9" s="8" customFormat="1" ht="18" customHeight="1" x14ac:dyDescent="0.25">
      <c r="B841" s="261"/>
      <c r="C841" s="262"/>
      <c r="D841" s="262"/>
      <c r="E841" s="262"/>
      <c r="F841" s="262"/>
      <c r="G841" s="262"/>
      <c r="H841" s="263"/>
      <c r="I841" s="107"/>
    </row>
    <row r="842" spans="2:9" s="8" customFormat="1" ht="18" customHeight="1" x14ac:dyDescent="0.25">
      <c r="B842" s="261"/>
      <c r="C842" s="262"/>
      <c r="D842" s="262"/>
      <c r="E842" s="262"/>
      <c r="F842" s="262"/>
      <c r="G842" s="262"/>
      <c r="H842" s="263"/>
      <c r="I842" s="107"/>
    </row>
    <row r="843" spans="2:9" s="8" customFormat="1" ht="18" customHeight="1" x14ac:dyDescent="0.25">
      <c r="B843" s="261"/>
      <c r="C843" s="262"/>
      <c r="D843" s="262"/>
      <c r="E843" s="262"/>
      <c r="F843" s="262"/>
      <c r="G843" s="262"/>
      <c r="H843" s="263"/>
      <c r="I843" s="107"/>
    </row>
    <row r="844" spans="2:9" s="8" customFormat="1" ht="18" customHeight="1" x14ac:dyDescent="0.25">
      <c r="B844" s="261"/>
      <c r="C844" s="262"/>
      <c r="D844" s="262"/>
      <c r="E844" s="262"/>
      <c r="F844" s="262"/>
      <c r="G844" s="262"/>
      <c r="H844" s="263"/>
      <c r="I844" s="107"/>
    </row>
    <row r="845" spans="2:9" s="8" customFormat="1" ht="18" customHeight="1" x14ac:dyDescent="0.25">
      <c r="B845" s="261"/>
      <c r="C845" s="262"/>
      <c r="D845" s="262"/>
      <c r="E845" s="262"/>
      <c r="F845" s="262"/>
      <c r="G845" s="262"/>
      <c r="H845" s="263"/>
      <c r="I845" s="107"/>
    </row>
    <row r="846" spans="2:9" s="8" customFormat="1" ht="18" customHeight="1" x14ac:dyDescent="0.25">
      <c r="B846" s="261"/>
      <c r="C846" s="262"/>
      <c r="D846" s="262"/>
      <c r="E846" s="262"/>
      <c r="F846" s="262"/>
      <c r="G846" s="262"/>
      <c r="H846" s="263"/>
      <c r="I846" s="107"/>
    </row>
    <row r="847" spans="2:9" s="8" customFormat="1" ht="18" customHeight="1" x14ac:dyDescent="0.25">
      <c r="B847" s="261"/>
      <c r="C847" s="262"/>
      <c r="D847" s="262"/>
      <c r="E847" s="262"/>
      <c r="F847" s="262"/>
      <c r="G847" s="262"/>
      <c r="H847" s="263"/>
      <c r="I847" s="107"/>
    </row>
    <row r="848" spans="2:9" s="8" customFormat="1" ht="18" customHeight="1" x14ac:dyDescent="0.25">
      <c r="B848" s="261"/>
      <c r="C848" s="262"/>
      <c r="D848" s="262"/>
      <c r="E848" s="262"/>
      <c r="F848" s="262"/>
      <c r="G848" s="262"/>
      <c r="H848" s="263"/>
      <c r="I848" s="107"/>
    </row>
    <row r="849" spans="2:9" s="8" customFormat="1" ht="18" customHeight="1" x14ac:dyDescent="0.25">
      <c r="B849" s="261"/>
      <c r="C849" s="262"/>
      <c r="D849" s="262"/>
      <c r="E849" s="262"/>
      <c r="F849" s="262"/>
      <c r="G849" s="262"/>
      <c r="H849" s="263"/>
      <c r="I849" s="107"/>
    </row>
    <row r="850" spans="2:9" s="8" customFormat="1" ht="18" customHeight="1" x14ac:dyDescent="0.25">
      <c r="B850" s="261"/>
      <c r="C850" s="262"/>
      <c r="D850" s="262"/>
      <c r="E850" s="262"/>
      <c r="F850" s="262"/>
      <c r="G850" s="262"/>
      <c r="H850" s="263"/>
      <c r="I850" s="107"/>
    </row>
    <row r="851" spans="2:9" s="8" customFormat="1" ht="18" customHeight="1" x14ac:dyDescent="0.25">
      <c r="B851" s="261"/>
      <c r="C851" s="262"/>
      <c r="D851" s="262"/>
      <c r="E851" s="262"/>
      <c r="F851" s="262"/>
      <c r="G851" s="262"/>
      <c r="H851" s="263"/>
      <c r="I851" s="107"/>
    </row>
    <row r="852" spans="2:9" s="8" customFormat="1" ht="18" customHeight="1" x14ac:dyDescent="0.25">
      <c r="B852" s="261"/>
      <c r="C852" s="262"/>
      <c r="D852" s="262"/>
      <c r="E852" s="262"/>
      <c r="F852" s="262"/>
      <c r="G852" s="262"/>
      <c r="H852" s="263"/>
      <c r="I852" s="107"/>
    </row>
    <row r="853" spans="2:9" s="8" customFormat="1" ht="18" customHeight="1" x14ac:dyDescent="0.25">
      <c r="B853" s="261"/>
      <c r="C853" s="262"/>
      <c r="D853" s="262"/>
      <c r="E853" s="262"/>
      <c r="F853" s="262"/>
      <c r="G853" s="262"/>
      <c r="H853" s="263"/>
      <c r="I853" s="107"/>
    </row>
    <row r="854" spans="2:9" s="8" customFormat="1" ht="18" customHeight="1" x14ac:dyDescent="0.25">
      <c r="B854" s="261"/>
      <c r="C854" s="262"/>
      <c r="D854" s="262"/>
      <c r="E854" s="262"/>
      <c r="F854" s="262"/>
      <c r="G854" s="262"/>
      <c r="H854" s="263"/>
      <c r="I854" s="107"/>
    </row>
    <row r="855" spans="2:9" s="8" customFormat="1" ht="18" customHeight="1" x14ac:dyDescent="0.25">
      <c r="B855" s="261"/>
      <c r="C855" s="262"/>
      <c r="D855" s="262"/>
      <c r="E855" s="262"/>
      <c r="F855" s="262"/>
      <c r="G855" s="262"/>
      <c r="H855" s="263"/>
      <c r="I855" s="107"/>
    </row>
    <row r="856" spans="2:9" s="8" customFormat="1" ht="18" customHeight="1" x14ac:dyDescent="0.25">
      <c r="B856" s="261"/>
      <c r="C856" s="262"/>
      <c r="D856" s="262"/>
      <c r="E856" s="262"/>
      <c r="F856" s="262"/>
      <c r="G856" s="262"/>
      <c r="H856" s="263"/>
      <c r="I856" s="107"/>
    </row>
    <row r="857" spans="2:9" s="8" customFormat="1" ht="18" customHeight="1" x14ac:dyDescent="0.25">
      <c r="B857" s="261"/>
      <c r="C857" s="262"/>
      <c r="D857" s="262"/>
      <c r="E857" s="262"/>
      <c r="F857" s="262"/>
      <c r="G857" s="262"/>
      <c r="H857" s="263"/>
      <c r="I857" s="107"/>
    </row>
    <row r="858" spans="2:9" s="8" customFormat="1" ht="18" customHeight="1" x14ac:dyDescent="0.25">
      <c r="B858" s="261"/>
      <c r="C858" s="262"/>
      <c r="D858" s="262"/>
      <c r="E858" s="262"/>
      <c r="F858" s="262"/>
      <c r="G858" s="262"/>
      <c r="H858" s="263"/>
      <c r="I858" s="107"/>
    </row>
    <row r="859" spans="2:9" s="8" customFormat="1" ht="18" customHeight="1" x14ac:dyDescent="0.25">
      <c r="B859" s="261"/>
      <c r="C859" s="262"/>
      <c r="D859" s="262"/>
      <c r="E859" s="262"/>
      <c r="F859" s="262"/>
      <c r="G859" s="262"/>
      <c r="H859" s="263"/>
      <c r="I859" s="107"/>
    </row>
    <row r="860" spans="2:9" s="8" customFormat="1" ht="18" customHeight="1" x14ac:dyDescent="0.25">
      <c r="B860" s="261"/>
      <c r="C860" s="262"/>
      <c r="D860" s="262"/>
      <c r="E860" s="262"/>
      <c r="F860" s="262"/>
      <c r="G860" s="262"/>
      <c r="H860" s="263"/>
      <c r="I860" s="107"/>
    </row>
    <row r="861" spans="2:9" s="8" customFormat="1" ht="18" customHeight="1" x14ac:dyDescent="0.25">
      <c r="B861" s="261"/>
      <c r="C861" s="262"/>
      <c r="D861" s="262"/>
      <c r="E861" s="262"/>
      <c r="F861" s="262"/>
      <c r="G861" s="262"/>
      <c r="H861" s="263"/>
      <c r="I861" s="107"/>
    </row>
    <row r="862" spans="2:9" s="8" customFormat="1" ht="18" customHeight="1" x14ac:dyDescent="0.25">
      <c r="B862" s="261"/>
      <c r="C862" s="262"/>
      <c r="D862" s="262"/>
      <c r="E862" s="262"/>
      <c r="F862" s="262"/>
      <c r="G862" s="262"/>
      <c r="H862" s="263"/>
      <c r="I862" s="107"/>
    </row>
    <row r="863" spans="2:9" s="8" customFormat="1" ht="18" customHeight="1" x14ac:dyDescent="0.25">
      <c r="B863" s="261"/>
      <c r="C863" s="262"/>
      <c r="D863" s="262"/>
      <c r="E863" s="262"/>
      <c r="F863" s="262"/>
      <c r="G863" s="262"/>
      <c r="H863" s="263"/>
      <c r="I863" s="107"/>
    </row>
    <row r="864" spans="2:9" s="8" customFormat="1" ht="18" customHeight="1" x14ac:dyDescent="0.25">
      <c r="B864" s="261"/>
      <c r="C864" s="262"/>
      <c r="D864" s="262"/>
      <c r="E864" s="262"/>
      <c r="F864" s="262"/>
      <c r="G864" s="262"/>
      <c r="H864" s="263"/>
      <c r="I864" s="107"/>
    </row>
    <row r="865" spans="2:9" s="8" customFormat="1" ht="18" customHeight="1" x14ac:dyDescent="0.25">
      <c r="B865" s="261"/>
      <c r="C865" s="262"/>
      <c r="D865" s="262"/>
      <c r="E865" s="262"/>
      <c r="F865" s="262"/>
      <c r="G865" s="262"/>
      <c r="H865" s="263"/>
      <c r="I865" s="107"/>
    </row>
    <row r="866" spans="2:9" s="8" customFormat="1" ht="18" customHeight="1" x14ac:dyDescent="0.25">
      <c r="B866" s="261"/>
      <c r="C866" s="262"/>
      <c r="D866" s="262"/>
      <c r="E866" s="262"/>
      <c r="F866" s="262"/>
      <c r="G866" s="262"/>
      <c r="H866" s="263"/>
      <c r="I866" s="107"/>
    </row>
    <row r="867" spans="2:9" s="8" customFormat="1" ht="13.5" customHeight="1" x14ac:dyDescent="0.25">
      <c r="B867" s="261"/>
      <c r="C867" s="262"/>
      <c r="D867" s="262"/>
      <c r="E867" s="262"/>
      <c r="F867" s="262"/>
      <c r="G867" s="262"/>
      <c r="H867" s="263"/>
      <c r="I867" s="107"/>
    </row>
    <row r="868" spans="2:9" s="8" customFormat="1" ht="18" hidden="1" customHeight="1" x14ac:dyDescent="0.25">
      <c r="B868" s="261"/>
      <c r="C868" s="262"/>
      <c r="D868" s="262"/>
      <c r="E868" s="262"/>
      <c r="F868" s="262"/>
      <c r="G868" s="262"/>
      <c r="H868" s="263"/>
      <c r="I868" s="107"/>
    </row>
    <row r="869" spans="2:9" s="8" customFormat="1" ht="18" hidden="1" customHeight="1" x14ac:dyDescent="0.25">
      <c r="B869" s="261"/>
      <c r="C869" s="262"/>
      <c r="D869" s="262"/>
      <c r="E869" s="262"/>
      <c r="F869" s="262"/>
      <c r="G869" s="262"/>
      <c r="H869" s="263"/>
      <c r="I869" s="107"/>
    </row>
    <row r="870" spans="2:9" s="8" customFormat="1" ht="18" hidden="1" customHeight="1" x14ac:dyDescent="0.25">
      <c r="B870" s="261"/>
      <c r="C870" s="262"/>
      <c r="D870" s="262"/>
      <c r="E870" s="262"/>
      <c r="F870" s="262"/>
      <c r="G870" s="262"/>
      <c r="H870" s="263"/>
      <c r="I870" s="107"/>
    </row>
    <row r="871" spans="2:9" s="8" customFormat="1" ht="18" hidden="1" customHeight="1" x14ac:dyDescent="0.25">
      <c r="B871" s="261"/>
      <c r="C871" s="262"/>
      <c r="D871" s="262"/>
      <c r="E871" s="262"/>
      <c r="F871" s="262"/>
      <c r="G871" s="262"/>
      <c r="H871" s="263"/>
      <c r="I871" s="107"/>
    </row>
    <row r="872" spans="2:9" s="8" customFormat="1" ht="18" hidden="1" customHeight="1" x14ac:dyDescent="0.25">
      <c r="B872" s="261"/>
      <c r="C872" s="262"/>
      <c r="D872" s="262"/>
      <c r="E872" s="262"/>
      <c r="F872" s="262"/>
      <c r="G872" s="262"/>
      <c r="H872" s="263"/>
      <c r="I872" s="107"/>
    </row>
    <row r="873" spans="2:9" s="8" customFormat="1" ht="18" hidden="1" customHeight="1" x14ac:dyDescent="0.25">
      <c r="B873" s="261"/>
      <c r="C873" s="262"/>
      <c r="D873" s="262"/>
      <c r="E873" s="262"/>
      <c r="F873" s="262"/>
      <c r="G873" s="262"/>
      <c r="H873" s="263"/>
      <c r="I873" s="107"/>
    </row>
    <row r="874" spans="2:9" s="8" customFormat="1" ht="18" hidden="1" customHeight="1" x14ac:dyDescent="0.25">
      <c r="B874" s="261"/>
      <c r="C874" s="262"/>
      <c r="D874" s="262"/>
      <c r="E874" s="262"/>
      <c r="F874" s="262"/>
      <c r="G874" s="262"/>
      <c r="H874" s="263"/>
      <c r="I874" s="107"/>
    </row>
    <row r="875" spans="2:9" s="8" customFormat="1" ht="18" hidden="1" customHeight="1" x14ac:dyDescent="0.25">
      <c r="B875" s="261"/>
      <c r="C875" s="262"/>
      <c r="D875" s="262"/>
      <c r="E875" s="262"/>
      <c r="F875" s="262"/>
      <c r="G875" s="262"/>
      <c r="H875" s="263"/>
      <c r="I875" s="107"/>
    </row>
    <row r="876" spans="2:9" s="8" customFormat="1" ht="18" hidden="1" customHeight="1" x14ac:dyDescent="0.25">
      <c r="B876" s="261"/>
      <c r="C876" s="262"/>
      <c r="D876" s="262"/>
      <c r="E876" s="262"/>
      <c r="F876" s="262"/>
      <c r="G876" s="262"/>
      <c r="H876" s="263"/>
      <c r="I876" s="107"/>
    </row>
    <row r="877" spans="2:9" s="8" customFormat="1" ht="18" hidden="1" customHeight="1" x14ac:dyDescent="0.25">
      <c r="B877" s="261"/>
      <c r="C877" s="262"/>
      <c r="D877" s="262"/>
      <c r="E877" s="262"/>
      <c r="F877" s="262"/>
      <c r="G877" s="262"/>
      <c r="H877" s="263"/>
      <c r="I877" s="107"/>
    </row>
    <row r="878" spans="2:9" s="8" customFormat="1" ht="18" hidden="1" customHeight="1" x14ac:dyDescent="0.25">
      <c r="B878" s="261"/>
      <c r="C878" s="262"/>
      <c r="D878" s="262"/>
      <c r="E878" s="262"/>
      <c r="F878" s="262"/>
      <c r="G878" s="262"/>
      <c r="H878" s="263"/>
      <c r="I878" s="107"/>
    </row>
    <row r="879" spans="2:9" s="8" customFormat="1" ht="18" hidden="1" customHeight="1" x14ac:dyDescent="0.25">
      <c r="B879" s="261"/>
      <c r="C879" s="262"/>
      <c r="D879" s="262"/>
      <c r="E879" s="262"/>
      <c r="F879" s="262"/>
      <c r="G879" s="262"/>
      <c r="H879" s="263"/>
      <c r="I879" s="107"/>
    </row>
    <row r="880" spans="2:9" s="8" customFormat="1" ht="18" hidden="1" customHeight="1" x14ac:dyDescent="0.25">
      <c r="B880" s="261"/>
      <c r="C880" s="262"/>
      <c r="D880" s="262"/>
      <c r="E880" s="262"/>
      <c r="F880" s="262"/>
      <c r="G880" s="262"/>
      <c r="H880" s="263"/>
      <c r="I880" s="107"/>
    </row>
    <row r="881" spans="2:9" s="8" customFormat="1" ht="18" hidden="1" customHeight="1" x14ac:dyDescent="0.25">
      <c r="B881" s="261"/>
      <c r="C881" s="262"/>
      <c r="D881" s="262"/>
      <c r="E881" s="262"/>
      <c r="F881" s="262"/>
      <c r="G881" s="262"/>
      <c r="H881" s="263"/>
      <c r="I881" s="107"/>
    </row>
    <row r="882" spans="2:9" s="8" customFormat="1" ht="18" hidden="1" customHeight="1" x14ac:dyDescent="0.25">
      <c r="B882" s="261"/>
      <c r="C882" s="262"/>
      <c r="D882" s="262"/>
      <c r="E882" s="262"/>
      <c r="F882" s="262"/>
      <c r="G882" s="262"/>
      <c r="H882" s="263"/>
      <c r="I882" s="107"/>
    </row>
    <row r="883" spans="2:9" s="8" customFormat="1" ht="18" hidden="1" customHeight="1" x14ac:dyDescent="0.25">
      <c r="B883" s="261"/>
      <c r="C883" s="262"/>
      <c r="D883" s="262"/>
      <c r="E883" s="262"/>
      <c r="F883" s="262"/>
      <c r="G883" s="262"/>
      <c r="H883" s="263"/>
      <c r="I883" s="107"/>
    </row>
    <row r="884" spans="2:9" s="8" customFormat="1" ht="18" hidden="1" customHeight="1" x14ac:dyDescent="0.25">
      <c r="B884" s="261"/>
      <c r="C884" s="262"/>
      <c r="D884" s="262"/>
      <c r="E884" s="262"/>
      <c r="F884" s="262"/>
      <c r="G884" s="262"/>
      <c r="H884" s="263"/>
      <c r="I884" s="107"/>
    </row>
    <row r="885" spans="2:9" s="8" customFormat="1" ht="18" hidden="1" customHeight="1" x14ac:dyDescent="0.25">
      <c r="B885" s="261"/>
      <c r="C885" s="262"/>
      <c r="D885" s="262"/>
      <c r="E885" s="262"/>
      <c r="F885" s="262"/>
      <c r="G885" s="262"/>
      <c r="H885" s="263"/>
      <c r="I885" s="107"/>
    </row>
    <row r="886" spans="2:9" s="8" customFormat="1" ht="18" hidden="1" customHeight="1" x14ac:dyDescent="0.25">
      <c r="B886" s="261"/>
      <c r="C886" s="262"/>
      <c r="D886" s="262"/>
      <c r="E886" s="262"/>
      <c r="F886" s="262"/>
      <c r="G886" s="262"/>
      <c r="H886" s="263"/>
      <c r="I886" s="107"/>
    </row>
    <row r="887" spans="2:9" s="8" customFormat="1" ht="18" hidden="1" customHeight="1" x14ac:dyDescent="0.25">
      <c r="B887" s="261"/>
      <c r="C887" s="262"/>
      <c r="D887" s="262"/>
      <c r="E887" s="262"/>
      <c r="F887" s="262"/>
      <c r="G887" s="262"/>
      <c r="H887" s="263"/>
      <c r="I887" s="107"/>
    </row>
    <row r="888" spans="2:9" s="8" customFormat="1" ht="18" hidden="1" customHeight="1" x14ac:dyDescent="0.25">
      <c r="B888" s="261"/>
      <c r="C888" s="262"/>
      <c r="D888" s="262"/>
      <c r="E888" s="262"/>
      <c r="F888" s="262"/>
      <c r="G888" s="262"/>
      <c r="H888" s="263"/>
      <c r="I888" s="107"/>
    </row>
    <row r="889" spans="2:9" s="8" customFormat="1" ht="18" hidden="1" customHeight="1" x14ac:dyDescent="0.25">
      <c r="B889" s="261"/>
      <c r="C889" s="262"/>
      <c r="D889" s="262"/>
      <c r="E889" s="262"/>
      <c r="F889" s="262"/>
      <c r="G889" s="262"/>
      <c r="H889" s="263"/>
      <c r="I889" s="107"/>
    </row>
    <row r="890" spans="2:9" s="8" customFormat="1" ht="18" hidden="1" customHeight="1" x14ac:dyDescent="0.25">
      <c r="B890" s="261"/>
      <c r="C890" s="262"/>
      <c r="D890" s="262"/>
      <c r="E890" s="262"/>
      <c r="F890" s="262"/>
      <c r="G890" s="262"/>
      <c r="H890" s="263"/>
      <c r="I890" s="107"/>
    </row>
    <row r="891" spans="2:9" s="8" customFormat="1" ht="18" hidden="1" customHeight="1" x14ac:dyDescent="0.25">
      <c r="B891" s="261"/>
      <c r="C891" s="262"/>
      <c r="D891" s="262"/>
      <c r="E891" s="262"/>
      <c r="F891" s="262"/>
      <c r="G891" s="262"/>
      <c r="H891" s="263"/>
      <c r="I891" s="107"/>
    </row>
    <row r="892" spans="2:9" s="8" customFormat="1" ht="0.75" hidden="1" customHeight="1" x14ac:dyDescent="0.25">
      <c r="B892" s="261"/>
      <c r="C892" s="262"/>
      <c r="D892" s="262"/>
      <c r="E892" s="262"/>
      <c r="F892" s="262"/>
      <c r="G892" s="262"/>
      <c r="H892" s="263"/>
      <c r="I892" s="107"/>
    </row>
    <row r="893" spans="2:9" s="8" customFormat="1" ht="18" hidden="1" customHeight="1" x14ac:dyDescent="0.25">
      <c r="B893" s="261"/>
      <c r="C893" s="262"/>
      <c r="D893" s="262"/>
      <c r="E893" s="262"/>
      <c r="F893" s="262"/>
      <c r="G893" s="262"/>
      <c r="H893" s="263"/>
      <c r="I893" s="107"/>
    </row>
    <row r="894" spans="2:9" s="8" customFormat="1" ht="18" hidden="1" customHeight="1" x14ac:dyDescent="0.25">
      <c r="B894" s="261"/>
      <c r="C894" s="262"/>
      <c r="D894" s="262"/>
      <c r="E894" s="262"/>
      <c r="F894" s="262"/>
      <c r="G894" s="262"/>
      <c r="H894" s="263"/>
      <c r="I894" s="107"/>
    </row>
    <row r="895" spans="2:9" s="8" customFormat="1" ht="18" hidden="1" customHeight="1" x14ac:dyDescent="0.25">
      <c r="B895" s="261"/>
      <c r="C895" s="262"/>
      <c r="D895" s="262"/>
      <c r="E895" s="262"/>
      <c r="F895" s="262"/>
      <c r="G895" s="262"/>
      <c r="H895" s="263"/>
      <c r="I895" s="107"/>
    </row>
    <row r="896" spans="2:9" s="8" customFormat="1" ht="18" hidden="1" customHeight="1" x14ac:dyDescent="0.25">
      <c r="B896" s="261"/>
      <c r="C896" s="262"/>
      <c r="D896" s="262"/>
      <c r="E896" s="262"/>
      <c r="F896" s="262"/>
      <c r="G896" s="262"/>
      <c r="H896" s="263"/>
      <c r="I896" s="107"/>
    </row>
    <row r="897" spans="2:9" s="8" customFormat="1" ht="18" hidden="1" customHeight="1" x14ac:dyDescent="0.25">
      <c r="B897" s="261"/>
      <c r="C897" s="262"/>
      <c r="D897" s="262"/>
      <c r="E897" s="262"/>
      <c r="F897" s="262"/>
      <c r="G897" s="262"/>
      <c r="H897" s="263"/>
      <c r="I897" s="107"/>
    </row>
    <row r="898" spans="2:9" s="8" customFormat="1" ht="18" hidden="1" customHeight="1" x14ac:dyDescent="0.25">
      <c r="B898" s="261"/>
      <c r="C898" s="262"/>
      <c r="D898" s="262"/>
      <c r="E898" s="262"/>
      <c r="F898" s="262"/>
      <c r="G898" s="262"/>
      <c r="H898" s="263"/>
      <c r="I898" s="107"/>
    </row>
    <row r="899" spans="2:9" s="8" customFormat="1" ht="18" hidden="1" customHeight="1" x14ac:dyDescent="0.25">
      <c r="B899" s="261"/>
      <c r="C899" s="262"/>
      <c r="D899" s="262"/>
      <c r="E899" s="262"/>
      <c r="F899" s="262"/>
      <c r="G899" s="262"/>
      <c r="H899" s="263"/>
      <c r="I899" s="107"/>
    </row>
    <row r="900" spans="2:9" s="8" customFormat="1" ht="18" hidden="1" customHeight="1" x14ac:dyDescent="0.25">
      <c r="B900" s="261"/>
      <c r="C900" s="262"/>
      <c r="D900" s="262"/>
      <c r="E900" s="262"/>
      <c r="F900" s="262"/>
      <c r="G900" s="262"/>
      <c r="H900" s="263"/>
      <c r="I900" s="107"/>
    </row>
    <row r="901" spans="2:9" s="8" customFormat="1" ht="18" hidden="1" customHeight="1" x14ac:dyDescent="0.25">
      <c r="B901" s="261"/>
      <c r="C901" s="262"/>
      <c r="D901" s="262"/>
      <c r="E901" s="262"/>
      <c r="F901" s="262"/>
      <c r="G901" s="262"/>
      <c r="H901" s="263"/>
      <c r="I901" s="107"/>
    </row>
    <row r="902" spans="2:9" s="8" customFormat="1" ht="18" hidden="1" customHeight="1" x14ac:dyDescent="0.25">
      <c r="B902" s="261"/>
      <c r="C902" s="262"/>
      <c r="D902" s="262"/>
      <c r="E902" s="262"/>
      <c r="F902" s="262"/>
      <c r="G902" s="262"/>
      <c r="H902" s="263"/>
      <c r="I902" s="107"/>
    </row>
    <row r="903" spans="2:9" s="8" customFormat="1" ht="18" hidden="1" customHeight="1" x14ac:dyDescent="0.25">
      <c r="B903" s="261"/>
      <c r="C903" s="262"/>
      <c r="D903" s="262"/>
      <c r="E903" s="262"/>
      <c r="F903" s="262"/>
      <c r="G903" s="262"/>
      <c r="H903" s="263"/>
      <c r="I903" s="107"/>
    </row>
    <row r="904" spans="2:9" s="8" customFormat="1" ht="18" hidden="1" customHeight="1" x14ac:dyDescent="0.25">
      <c r="B904" s="261"/>
      <c r="C904" s="262"/>
      <c r="D904" s="262"/>
      <c r="E904" s="262"/>
      <c r="F904" s="262"/>
      <c r="G904" s="262"/>
      <c r="H904" s="263"/>
      <c r="I904" s="107"/>
    </row>
    <row r="905" spans="2:9" s="8" customFormat="1" ht="18" hidden="1" customHeight="1" x14ac:dyDescent="0.25">
      <c r="B905" s="261"/>
      <c r="C905" s="262"/>
      <c r="D905" s="262"/>
      <c r="E905" s="262"/>
      <c r="F905" s="262"/>
      <c r="G905" s="262"/>
      <c r="H905" s="263"/>
      <c r="I905" s="107"/>
    </row>
    <row r="906" spans="2:9" s="8" customFormat="1" ht="18" hidden="1" customHeight="1" x14ac:dyDescent="0.25">
      <c r="B906" s="261"/>
      <c r="C906" s="262"/>
      <c r="D906" s="262"/>
      <c r="E906" s="262"/>
      <c r="F906" s="262"/>
      <c r="G906" s="262"/>
      <c r="H906" s="263"/>
      <c r="I906" s="107"/>
    </row>
    <row r="907" spans="2:9" s="8" customFormat="1" ht="18" hidden="1" customHeight="1" x14ac:dyDescent="0.25">
      <c r="B907" s="261"/>
      <c r="C907" s="262"/>
      <c r="D907" s="262"/>
      <c r="E907" s="262"/>
      <c r="F907" s="262"/>
      <c r="G907" s="262"/>
      <c r="H907" s="263"/>
      <c r="I907" s="107"/>
    </row>
    <row r="908" spans="2:9" s="8" customFormat="1" ht="18" hidden="1" customHeight="1" x14ac:dyDescent="0.25">
      <c r="B908" s="261"/>
      <c r="C908" s="262"/>
      <c r="D908" s="262"/>
      <c r="E908" s="262"/>
      <c r="F908" s="262"/>
      <c r="G908" s="262"/>
      <c r="H908" s="263"/>
      <c r="I908" s="107"/>
    </row>
    <row r="909" spans="2:9" s="8" customFormat="1" ht="18" hidden="1" customHeight="1" x14ac:dyDescent="0.25">
      <c r="B909" s="261"/>
      <c r="C909" s="262"/>
      <c r="D909" s="262"/>
      <c r="E909" s="262"/>
      <c r="F909" s="262"/>
      <c r="G909" s="262"/>
      <c r="H909" s="263"/>
      <c r="I909" s="107"/>
    </row>
    <row r="910" spans="2:9" s="8" customFormat="1" ht="18" hidden="1" customHeight="1" x14ac:dyDescent="0.25">
      <c r="B910" s="261"/>
      <c r="C910" s="262"/>
      <c r="D910" s="262"/>
      <c r="E910" s="262"/>
      <c r="F910" s="262"/>
      <c r="G910" s="262"/>
      <c r="H910" s="263"/>
      <c r="I910" s="107"/>
    </row>
    <row r="911" spans="2:9" s="8" customFormat="1" ht="18" hidden="1" customHeight="1" x14ac:dyDescent="0.25">
      <c r="B911" s="261"/>
      <c r="C911" s="262"/>
      <c r="D911" s="262"/>
      <c r="E911" s="262"/>
      <c r="F911" s="262"/>
      <c r="G911" s="262"/>
      <c r="H911" s="263"/>
      <c r="I911" s="107"/>
    </row>
    <row r="912" spans="2:9" s="8" customFormat="1" ht="18" hidden="1" customHeight="1" x14ac:dyDescent="0.25">
      <c r="B912" s="261"/>
      <c r="C912" s="262"/>
      <c r="D912" s="262"/>
      <c r="E912" s="262"/>
      <c r="F912" s="262"/>
      <c r="G912" s="262"/>
      <c r="H912" s="263"/>
      <c r="I912" s="107"/>
    </row>
    <row r="913" spans="2:9" s="8" customFormat="1" ht="18" hidden="1" customHeight="1" x14ac:dyDescent="0.25">
      <c r="B913" s="261"/>
      <c r="C913" s="262"/>
      <c r="D913" s="262"/>
      <c r="E913" s="262"/>
      <c r="F913" s="262"/>
      <c r="G913" s="262"/>
      <c r="H913" s="263"/>
      <c r="I913" s="107"/>
    </row>
    <row r="914" spans="2:9" s="8" customFormat="1" ht="18" hidden="1" customHeight="1" x14ac:dyDescent="0.25">
      <c r="B914" s="261"/>
      <c r="C914" s="262"/>
      <c r="D914" s="262"/>
      <c r="E914" s="262"/>
      <c r="F914" s="262"/>
      <c r="G914" s="262"/>
      <c r="H914" s="263"/>
      <c r="I914" s="107"/>
    </row>
    <row r="915" spans="2:9" s="8" customFormat="1" ht="18" hidden="1" customHeight="1" x14ac:dyDescent="0.25">
      <c r="B915" s="261"/>
      <c r="C915" s="262"/>
      <c r="D915" s="262"/>
      <c r="E915" s="262"/>
      <c r="F915" s="262"/>
      <c r="G915" s="262"/>
      <c r="H915" s="263"/>
      <c r="I915" s="107"/>
    </row>
    <row r="916" spans="2:9" s="8" customFormat="1" ht="8.25" customHeight="1" x14ac:dyDescent="0.25">
      <c r="B916" s="261"/>
      <c r="C916" s="262"/>
      <c r="D916" s="262"/>
      <c r="E916" s="262"/>
      <c r="F916" s="262"/>
      <c r="G916" s="262"/>
      <c r="H916" s="263"/>
      <c r="I916" s="107"/>
    </row>
    <row r="917" spans="2:9" s="8" customFormat="1" ht="18" hidden="1" customHeight="1" x14ac:dyDescent="0.25">
      <c r="B917" s="261"/>
      <c r="C917" s="262"/>
      <c r="D917" s="262"/>
      <c r="E917" s="262"/>
      <c r="F917" s="262"/>
      <c r="G917" s="262"/>
      <c r="H917" s="263"/>
      <c r="I917" s="107"/>
    </row>
    <row r="918" spans="2:9" s="8" customFormat="1" ht="18" hidden="1" customHeight="1" x14ac:dyDescent="0.25">
      <c r="B918" s="261"/>
      <c r="C918" s="262"/>
      <c r="D918" s="262"/>
      <c r="E918" s="262"/>
      <c r="F918" s="262"/>
      <c r="G918" s="262"/>
      <c r="H918" s="263"/>
      <c r="I918" s="107"/>
    </row>
    <row r="919" spans="2:9" s="8" customFormat="1" ht="18" hidden="1" customHeight="1" x14ac:dyDescent="0.25">
      <c r="B919" s="261"/>
      <c r="C919" s="262"/>
      <c r="D919" s="262"/>
      <c r="E919" s="262"/>
      <c r="F919" s="262"/>
      <c r="G919" s="262"/>
      <c r="H919" s="263"/>
      <c r="I919" s="107"/>
    </row>
    <row r="920" spans="2:9" s="8" customFormat="1" ht="18" hidden="1" customHeight="1" x14ac:dyDescent="0.25">
      <c r="B920" s="261"/>
      <c r="C920" s="262"/>
      <c r="D920" s="262"/>
      <c r="E920" s="262"/>
      <c r="F920" s="262"/>
      <c r="G920" s="262"/>
      <c r="H920" s="263"/>
      <c r="I920" s="107"/>
    </row>
    <row r="921" spans="2:9" s="8" customFormat="1" ht="18" hidden="1" customHeight="1" x14ac:dyDescent="0.25">
      <c r="B921" s="261"/>
      <c r="C921" s="262"/>
      <c r="D921" s="262"/>
      <c r="E921" s="262"/>
      <c r="F921" s="262"/>
      <c r="G921" s="262"/>
      <c r="H921" s="263"/>
      <c r="I921" s="107"/>
    </row>
    <row r="922" spans="2:9" s="8" customFormat="1" ht="18" hidden="1" customHeight="1" x14ac:dyDescent="0.25">
      <c r="B922" s="261"/>
      <c r="C922" s="262"/>
      <c r="D922" s="262"/>
      <c r="E922" s="262"/>
      <c r="F922" s="262"/>
      <c r="G922" s="262"/>
      <c r="H922" s="263"/>
      <c r="I922" s="107"/>
    </row>
    <row r="923" spans="2:9" s="8" customFormat="1" ht="18" hidden="1" customHeight="1" x14ac:dyDescent="0.25">
      <c r="B923" s="261"/>
      <c r="C923" s="262"/>
      <c r="D923" s="262"/>
      <c r="E923" s="262"/>
      <c r="F923" s="262"/>
      <c r="G923" s="262"/>
      <c r="H923" s="263"/>
      <c r="I923" s="107"/>
    </row>
    <row r="924" spans="2:9" s="8" customFormat="1" ht="18" hidden="1" customHeight="1" x14ac:dyDescent="0.25">
      <c r="B924" s="261"/>
      <c r="C924" s="262"/>
      <c r="D924" s="262"/>
      <c r="E924" s="262"/>
      <c r="F924" s="262"/>
      <c r="G924" s="262"/>
      <c r="H924" s="263"/>
      <c r="I924" s="107"/>
    </row>
    <row r="925" spans="2:9" s="8" customFormat="1" ht="18" hidden="1" customHeight="1" x14ac:dyDescent="0.25">
      <c r="B925" s="261"/>
      <c r="C925" s="262"/>
      <c r="D925" s="262"/>
      <c r="E925" s="262"/>
      <c r="F925" s="262"/>
      <c r="G925" s="262"/>
      <c r="H925" s="263"/>
      <c r="I925" s="107"/>
    </row>
    <row r="926" spans="2:9" s="8" customFormat="1" ht="18" hidden="1" customHeight="1" x14ac:dyDescent="0.25">
      <c r="B926" s="261"/>
      <c r="C926" s="262"/>
      <c r="D926" s="262"/>
      <c r="E926" s="262"/>
      <c r="F926" s="262"/>
      <c r="G926" s="262"/>
      <c r="H926" s="263"/>
      <c r="I926" s="107"/>
    </row>
    <row r="927" spans="2:9" s="8" customFormat="1" ht="18" hidden="1" customHeight="1" x14ac:dyDescent="0.25">
      <c r="B927" s="261"/>
      <c r="C927" s="262"/>
      <c r="D927" s="262"/>
      <c r="E927" s="262"/>
      <c r="F927" s="262"/>
      <c r="G927" s="262"/>
      <c r="H927" s="263"/>
      <c r="I927" s="107"/>
    </row>
    <row r="928" spans="2:9" s="8" customFormat="1" ht="18" hidden="1" customHeight="1" x14ac:dyDescent="0.25">
      <c r="B928" s="261"/>
      <c r="C928" s="262"/>
      <c r="D928" s="262"/>
      <c r="E928" s="262"/>
      <c r="F928" s="262"/>
      <c r="G928" s="262"/>
      <c r="H928" s="263"/>
      <c r="I928" s="107"/>
    </row>
    <row r="929" spans="2:9" s="8" customFormat="1" ht="18" hidden="1" customHeight="1" x14ac:dyDescent="0.25">
      <c r="B929" s="261"/>
      <c r="C929" s="262"/>
      <c r="D929" s="262"/>
      <c r="E929" s="262"/>
      <c r="F929" s="262"/>
      <c r="G929" s="262"/>
      <c r="H929" s="263"/>
      <c r="I929" s="107"/>
    </row>
    <row r="930" spans="2:9" s="8" customFormat="1" ht="18" hidden="1" customHeight="1" x14ac:dyDescent="0.25">
      <c r="B930" s="261"/>
      <c r="C930" s="262"/>
      <c r="D930" s="262"/>
      <c r="E930" s="262"/>
      <c r="F930" s="262"/>
      <c r="G930" s="262"/>
      <c r="H930" s="263"/>
      <c r="I930" s="107"/>
    </row>
    <row r="931" spans="2:9" s="8" customFormat="1" ht="18" hidden="1" customHeight="1" x14ac:dyDescent="0.25">
      <c r="B931" s="261"/>
      <c r="C931" s="262"/>
      <c r="D931" s="262"/>
      <c r="E931" s="262"/>
      <c r="F931" s="262"/>
      <c r="G931" s="262"/>
      <c r="H931" s="263"/>
      <c r="I931" s="107"/>
    </row>
    <row r="932" spans="2:9" s="8" customFormat="1" ht="18" hidden="1" customHeight="1" x14ac:dyDescent="0.25">
      <c r="B932" s="261"/>
      <c r="C932" s="262"/>
      <c r="D932" s="262"/>
      <c r="E932" s="262"/>
      <c r="F932" s="262"/>
      <c r="G932" s="262"/>
      <c r="H932" s="263"/>
      <c r="I932" s="107"/>
    </row>
    <row r="933" spans="2:9" s="8" customFormat="1" ht="18" hidden="1" customHeight="1" x14ac:dyDescent="0.25">
      <c r="B933" s="261"/>
      <c r="C933" s="262"/>
      <c r="D933" s="262"/>
      <c r="E933" s="262"/>
      <c r="F933" s="262"/>
      <c r="G933" s="262"/>
      <c r="H933" s="263"/>
      <c r="I933" s="107"/>
    </row>
    <row r="934" spans="2:9" s="8" customFormat="1" ht="18" hidden="1" customHeight="1" x14ac:dyDescent="0.25">
      <c r="B934" s="261"/>
      <c r="C934" s="262"/>
      <c r="D934" s="262"/>
      <c r="E934" s="262"/>
      <c r="F934" s="262"/>
      <c r="G934" s="262"/>
      <c r="H934" s="263"/>
      <c r="I934" s="107"/>
    </row>
    <row r="935" spans="2:9" s="8" customFormat="1" ht="18" hidden="1" customHeight="1" x14ac:dyDescent="0.25">
      <c r="B935" s="261"/>
      <c r="C935" s="262"/>
      <c r="D935" s="262"/>
      <c r="E935" s="262"/>
      <c r="F935" s="262"/>
      <c r="G935" s="262"/>
      <c r="H935" s="263"/>
      <c r="I935" s="107"/>
    </row>
    <row r="936" spans="2:9" s="8" customFormat="1" ht="18" hidden="1" customHeight="1" x14ac:dyDescent="0.25">
      <c r="B936" s="261"/>
      <c r="C936" s="262"/>
      <c r="D936" s="262"/>
      <c r="E936" s="262"/>
      <c r="F936" s="262"/>
      <c r="G936" s="262"/>
      <c r="H936" s="263"/>
      <c r="I936" s="107"/>
    </row>
    <row r="937" spans="2:9" s="8" customFormat="1" ht="18" hidden="1" customHeight="1" x14ac:dyDescent="0.25">
      <c r="B937" s="261"/>
      <c r="C937" s="262"/>
      <c r="D937" s="262"/>
      <c r="E937" s="262"/>
      <c r="F937" s="262"/>
      <c r="G937" s="262"/>
      <c r="H937" s="263"/>
      <c r="I937" s="107"/>
    </row>
    <row r="938" spans="2:9" s="8" customFormat="1" ht="18" hidden="1" customHeight="1" x14ac:dyDescent="0.25">
      <c r="B938" s="261"/>
      <c r="C938" s="262"/>
      <c r="D938" s="262"/>
      <c r="E938" s="262"/>
      <c r="F938" s="262"/>
      <c r="G938" s="262"/>
      <c r="H938" s="263"/>
      <c r="I938" s="107"/>
    </row>
    <row r="939" spans="2:9" s="8" customFormat="1" ht="18" hidden="1" customHeight="1" x14ac:dyDescent="0.25">
      <c r="B939" s="261"/>
      <c r="C939" s="262"/>
      <c r="D939" s="262"/>
      <c r="E939" s="262"/>
      <c r="F939" s="262"/>
      <c r="G939" s="262"/>
      <c r="H939" s="263"/>
      <c r="I939" s="107"/>
    </row>
    <row r="940" spans="2:9" s="8" customFormat="1" ht="18" hidden="1" customHeight="1" x14ac:dyDescent="0.25">
      <c r="B940" s="261"/>
      <c r="C940" s="262"/>
      <c r="D940" s="262"/>
      <c r="E940" s="262"/>
      <c r="F940" s="262"/>
      <c r="G940" s="262"/>
      <c r="H940" s="263"/>
      <c r="I940" s="107"/>
    </row>
    <row r="941" spans="2:9" s="8" customFormat="1" ht="18" hidden="1" customHeight="1" x14ac:dyDescent="0.25">
      <c r="B941" s="261"/>
      <c r="C941" s="262"/>
      <c r="D941" s="262"/>
      <c r="E941" s="262"/>
      <c r="F941" s="262"/>
      <c r="G941" s="262"/>
      <c r="H941" s="263"/>
      <c r="I941" s="107"/>
    </row>
    <row r="942" spans="2:9" s="8" customFormat="1" ht="18" hidden="1" customHeight="1" x14ac:dyDescent="0.25">
      <c r="B942" s="261"/>
      <c r="C942" s="262"/>
      <c r="D942" s="262"/>
      <c r="E942" s="262"/>
      <c r="F942" s="262"/>
      <c r="G942" s="262"/>
      <c r="H942" s="263"/>
      <c r="I942" s="107"/>
    </row>
    <row r="943" spans="2:9" s="8" customFormat="1" ht="18" hidden="1" customHeight="1" x14ac:dyDescent="0.25">
      <c r="B943" s="261"/>
      <c r="C943" s="262"/>
      <c r="D943" s="262"/>
      <c r="E943" s="262"/>
      <c r="F943" s="262"/>
      <c r="G943" s="262"/>
      <c r="H943" s="263"/>
      <c r="I943" s="107"/>
    </row>
    <row r="944" spans="2:9" s="8" customFormat="1" ht="18" hidden="1" customHeight="1" x14ac:dyDescent="0.25">
      <c r="B944" s="261"/>
      <c r="C944" s="262"/>
      <c r="D944" s="262"/>
      <c r="E944" s="262"/>
      <c r="F944" s="262"/>
      <c r="G944" s="262"/>
      <c r="H944" s="263"/>
      <c r="I944" s="107"/>
    </row>
    <row r="945" spans="2:9" s="8" customFormat="1" ht="18" hidden="1" customHeight="1" x14ac:dyDescent="0.25">
      <c r="B945" s="261"/>
      <c r="C945" s="262"/>
      <c r="D945" s="262"/>
      <c r="E945" s="262"/>
      <c r="F945" s="262"/>
      <c r="G945" s="262"/>
      <c r="H945" s="263"/>
      <c r="I945" s="107"/>
    </row>
    <row r="946" spans="2:9" s="8" customFormat="1" ht="18" hidden="1" customHeight="1" x14ac:dyDescent="0.25">
      <c r="B946" s="261"/>
      <c r="C946" s="262"/>
      <c r="D946" s="262"/>
      <c r="E946" s="262"/>
      <c r="F946" s="262"/>
      <c r="G946" s="262"/>
      <c r="H946" s="263"/>
      <c r="I946" s="107"/>
    </row>
    <row r="947" spans="2:9" s="8" customFormat="1" ht="18" hidden="1" customHeight="1" x14ac:dyDescent="0.25">
      <c r="B947" s="261"/>
      <c r="C947" s="262"/>
      <c r="D947" s="262"/>
      <c r="E947" s="262"/>
      <c r="F947" s="262"/>
      <c r="G947" s="262"/>
      <c r="H947" s="263"/>
      <c r="I947" s="107"/>
    </row>
    <row r="948" spans="2:9" s="8" customFormat="1" ht="18" hidden="1" customHeight="1" x14ac:dyDescent="0.25">
      <c r="B948" s="261"/>
      <c r="C948" s="262"/>
      <c r="D948" s="262"/>
      <c r="E948" s="262"/>
      <c r="F948" s="262"/>
      <c r="G948" s="262"/>
      <c r="H948" s="263"/>
      <c r="I948" s="107"/>
    </row>
    <row r="949" spans="2:9" s="8" customFormat="1" ht="18" hidden="1" customHeight="1" x14ac:dyDescent="0.25">
      <c r="B949" s="261"/>
      <c r="C949" s="262"/>
      <c r="D949" s="262"/>
      <c r="E949" s="262"/>
      <c r="F949" s="262"/>
      <c r="G949" s="262"/>
      <c r="H949" s="263"/>
      <c r="I949" s="107"/>
    </row>
    <row r="950" spans="2:9" s="8" customFormat="1" ht="18" hidden="1" customHeight="1" x14ac:dyDescent="0.25">
      <c r="B950" s="261"/>
      <c r="C950" s="262"/>
      <c r="D950" s="262"/>
      <c r="E950" s="262"/>
      <c r="F950" s="262"/>
      <c r="G950" s="262"/>
      <c r="H950" s="263"/>
      <c r="I950" s="107"/>
    </row>
    <row r="951" spans="2:9" s="8" customFormat="1" ht="18" hidden="1" customHeight="1" x14ac:dyDescent="0.25">
      <c r="B951" s="261"/>
      <c r="C951" s="262"/>
      <c r="D951" s="262"/>
      <c r="E951" s="262"/>
      <c r="F951" s="262"/>
      <c r="G951" s="262"/>
      <c r="H951" s="263"/>
      <c r="I951" s="107"/>
    </row>
    <row r="952" spans="2:9" s="8" customFormat="1" ht="18" hidden="1" customHeight="1" x14ac:dyDescent="0.25">
      <c r="B952" s="261"/>
      <c r="C952" s="262"/>
      <c r="D952" s="262"/>
      <c r="E952" s="262"/>
      <c r="F952" s="262"/>
      <c r="G952" s="262"/>
      <c r="H952" s="263"/>
      <c r="I952" s="107"/>
    </row>
    <row r="953" spans="2:9" s="8" customFormat="1" ht="18" hidden="1" customHeight="1" x14ac:dyDescent="0.25">
      <c r="B953" s="261"/>
      <c r="C953" s="262"/>
      <c r="D953" s="262"/>
      <c r="E953" s="262"/>
      <c r="F953" s="262"/>
      <c r="G953" s="262"/>
      <c r="H953" s="263"/>
      <c r="I953" s="107"/>
    </row>
    <row r="954" spans="2:9" s="8" customFormat="1" ht="18" hidden="1" customHeight="1" x14ac:dyDescent="0.25">
      <c r="B954" s="261"/>
      <c r="C954" s="262"/>
      <c r="D954" s="262"/>
      <c r="E954" s="262"/>
      <c r="F954" s="262"/>
      <c r="G954" s="262"/>
      <c r="H954" s="263"/>
      <c r="I954" s="107"/>
    </row>
    <row r="955" spans="2:9" s="8" customFormat="1" ht="18" hidden="1" customHeight="1" x14ac:dyDescent="0.25">
      <c r="B955" s="261"/>
      <c r="C955" s="262"/>
      <c r="D955" s="262"/>
      <c r="E955" s="262"/>
      <c r="F955" s="262"/>
      <c r="G955" s="262"/>
      <c r="H955" s="263"/>
      <c r="I955" s="107"/>
    </row>
    <row r="956" spans="2:9" s="8" customFormat="1" ht="6.75" hidden="1" customHeight="1" x14ac:dyDescent="0.25">
      <c r="B956" s="261"/>
      <c r="C956" s="262"/>
      <c r="D956" s="262"/>
      <c r="E956" s="262"/>
      <c r="F956" s="262"/>
      <c r="G956" s="262"/>
      <c r="H956" s="263"/>
      <c r="I956" s="107"/>
    </row>
    <row r="957" spans="2:9" s="8" customFormat="1" ht="18" hidden="1" customHeight="1" x14ac:dyDescent="0.25">
      <c r="B957" s="261"/>
      <c r="C957" s="262"/>
      <c r="D957" s="262"/>
      <c r="E957" s="262"/>
      <c r="F957" s="262"/>
      <c r="G957" s="262"/>
      <c r="H957" s="263"/>
      <c r="I957" s="107"/>
    </row>
    <row r="958" spans="2:9" s="8" customFormat="1" ht="18" hidden="1" customHeight="1" x14ac:dyDescent="0.25">
      <c r="B958" s="261"/>
      <c r="C958" s="262"/>
      <c r="D958" s="262"/>
      <c r="E958" s="262"/>
      <c r="F958" s="262"/>
      <c r="G958" s="262"/>
      <c r="H958" s="263"/>
      <c r="I958" s="107"/>
    </row>
    <row r="959" spans="2:9" s="8" customFormat="1" ht="18" hidden="1" customHeight="1" x14ac:dyDescent="0.25">
      <c r="B959" s="261"/>
      <c r="C959" s="262"/>
      <c r="D959" s="262"/>
      <c r="E959" s="262"/>
      <c r="F959" s="262"/>
      <c r="G959" s="262"/>
      <c r="H959" s="263"/>
      <c r="I959" s="107"/>
    </row>
    <row r="960" spans="2:9" s="8" customFormat="1" ht="18" hidden="1" customHeight="1" x14ac:dyDescent="0.25">
      <c r="B960" s="261"/>
      <c r="C960" s="262"/>
      <c r="D960" s="262"/>
      <c r="E960" s="262"/>
      <c r="F960" s="262"/>
      <c r="G960" s="262"/>
      <c r="H960" s="263"/>
      <c r="I960" s="107"/>
    </row>
    <row r="961" spans="2:9" s="8" customFormat="1" ht="18" hidden="1" customHeight="1" x14ac:dyDescent="0.25">
      <c r="B961" s="261"/>
      <c r="C961" s="262"/>
      <c r="D961" s="262"/>
      <c r="E961" s="262"/>
      <c r="F961" s="262"/>
      <c r="G961" s="262"/>
      <c r="H961" s="263"/>
      <c r="I961" s="107"/>
    </row>
    <row r="962" spans="2:9" s="8" customFormat="1" ht="18" hidden="1" customHeight="1" x14ac:dyDescent="0.25">
      <c r="B962" s="261"/>
      <c r="C962" s="262"/>
      <c r="D962" s="262"/>
      <c r="E962" s="262"/>
      <c r="F962" s="262"/>
      <c r="G962" s="262"/>
      <c r="H962" s="263"/>
      <c r="I962" s="107"/>
    </row>
    <row r="963" spans="2:9" s="8" customFormat="1" ht="18" hidden="1" customHeight="1" x14ac:dyDescent="0.25">
      <c r="B963" s="261"/>
      <c r="C963" s="262"/>
      <c r="D963" s="262"/>
      <c r="E963" s="262"/>
      <c r="F963" s="262"/>
      <c r="G963" s="262"/>
      <c r="H963" s="263"/>
      <c r="I963" s="107"/>
    </row>
    <row r="964" spans="2:9" s="8" customFormat="1" ht="18" hidden="1" customHeight="1" x14ac:dyDescent="0.25">
      <c r="B964" s="261"/>
      <c r="C964" s="262"/>
      <c r="D964" s="262"/>
      <c r="E964" s="262"/>
      <c r="F964" s="262"/>
      <c r="G964" s="262"/>
      <c r="H964" s="263"/>
      <c r="I964" s="107"/>
    </row>
    <row r="965" spans="2:9" s="8" customFormat="1" ht="18" hidden="1" customHeight="1" x14ac:dyDescent="0.25">
      <c r="B965" s="261"/>
      <c r="C965" s="262"/>
      <c r="D965" s="262"/>
      <c r="E965" s="262"/>
      <c r="F965" s="262"/>
      <c r="G965" s="262"/>
      <c r="H965" s="263"/>
      <c r="I965" s="107"/>
    </row>
    <row r="966" spans="2:9" s="8" customFormat="1" ht="18" hidden="1" customHeight="1" x14ac:dyDescent="0.25">
      <c r="B966" s="261"/>
      <c r="C966" s="262"/>
      <c r="D966" s="262"/>
      <c r="E966" s="262"/>
      <c r="F966" s="262"/>
      <c r="G966" s="262"/>
      <c r="H966" s="263"/>
      <c r="I966" s="107"/>
    </row>
    <row r="967" spans="2:9" s="8" customFormat="1" ht="18" hidden="1" customHeight="1" x14ac:dyDescent="0.25">
      <c r="B967" s="261"/>
      <c r="C967" s="262"/>
      <c r="D967" s="262"/>
      <c r="E967" s="262"/>
      <c r="F967" s="262"/>
      <c r="G967" s="262"/>
      <c r="H967" s="263"/>
      <c r="I967" s="107"/>
    </row>
    <row r="968" spans="2:9" s="8" customFormat="1" ht="18" hidden="1" customHeight="1" x14ac:dyDescent="0.25">
      <c r="B968" s="261"/>
      <c r="C968" s="262"/>
      <c r="D968" s="262"/>
      <c r="E968" s="262"/>
      <c r="F968" s="262"/>
      <c r="G968" s="262"/>
      <c r="H968" s="263"/>
      <c r="I968" s="107"/>
    </row>
    <row r="969" spans="2:9" s="8" customFormat="1" ht="18" hidden="1" customHeight="1" x14ac:dyDescent="0.25">
      <c r="B969" s="261"/>
      <c r="C969" s="262"/>
      <c r="D969" s="262"/>
      <c r="E969" s="262"/>
      <c r="F969" s="262"/>
      <c r="G969" s="262"/>
      <c r="H969" s="263"/>
      <c r="I969" s="107"/>
    </row>
    <row r="970" spans="2:9" s="8" customFormat="1" ht="18" hidden="1" customHeight="1" x14ac:dyDescent="0.25">
      <c r="B970" s="261"/>
      <c r="C970" s="262"/>
      <c r="D970" s="262"/>
      <c r="E970" s="262"/>
      <c r="F970" s="262"/>
      <c r="G970" s="262"/>
      <c r="H970" s="263"/>
      <c r="I970" s="107"/>
    </row>
    <row r="971" spans="2:9" s="8" customFormat="1" ht="18" hidden="1" customHeight="1" x14ac:dyDescent="0.25">
      <c r="B971" s="261"/>
      <c r="C971" s="262"/>
      <c r="D971" s="262"/>
      <c r="E971" s="262"/>
      <c r="F971" s="262"/>
      <c r="G971" s="262"/>
      <c r="H971" s="263"/>
      <c r="I971" s="107"/>
    </row>
    <row r="972" spans="2:9" s="8" customFormat="1" ht="18" hidden="1" customHeight="1" x14ac:dyDescent="0.25">
      <c r="B972" s="261"/>
      <c r="C972" s="262"/>
      <c r="D972" s="262"/>
      <c r="E972" s="262"/>
      <c r="F972" s="262"/>
      <c r="G972" s="262"/>
      <c r="H972" s="263"/>
      <c r="I972" s="107"/>
    </row>
    <row r="973" spans="2:9" s="8" customFormat="1" ht="18" hidden="1" customHeight="1" x14ac:dyDescent="0.25">
      <c r="B973" s="261"/>
      <c r="C973" s="262"/>
      <c r="D973" s="262"/>
      <c r="E973" s="262"/>
      <c r="F973" s="262"/>
      <c r="G973" s="262"/>
      <c r="H973" s="263"/>
      <c r="I973" s="107"/>
    </row>
    <row r="974" spans="2:9" s="8" customFormat="1" ht="18" hidden="1" customHeight="1" x14ac:dyDescent="0.25">
      <c r="B974" s="261"/>
      <c r="C974" s="262"/>
      <c r="D974" s="262"/>
      <c r="E974" s="262"/>
      <c r="F974" s="262"/>
      <c r="G974" s="262"/>
      <c r="H974" s="263"/>
      <c r="I974" s="107"/>
    </row>
    <row r="975" spans="2:9" s="8" customFormat="1" ht="18" hidden="1" customHeight="1" x14ac:dyDescent="0.25">
      <c r="B975" s="261"/>
      <c r="C975" s="262"/>
      <c r="D975" s="262"/>
      <c r="E975" s="262"/>
      <c r="F975" s="262"/>
      <c r="G975" s="262"/>
      <c r="H975" s="263"/>
      <c r="I975" s="107"/>
    </row>
    <row r="976" spans="2:9" s="8" customFormat="1" ht="18" hidden="1" customHeight="1" x14ac:dyDescent="0.25">
      <c r="B976" s="261"/>
      <c r="C976" s="262"/>
      <c r="D976" s="262"/>
      <c r="E976" s="262"/>
      <c r="F976" s="262"/>
      <c r="G976" s="262"/>
      <c r="H976" s="263"/>
      <c r="I976" s="107"/>
    </row>
    <row r="977" spans="2:9" s="8" customFormat="1" ht="18" hidden="1" customHeight="1" x14ac:dyDescent="0.25">
      <c r="B977" s="261"/>
      <c r="C977" s="262"/>
      <c r="D977" s="262"/>
      <c r="E977" s="262"/>
      <c r="F977" s="262"/>
      <c r="G977" s="262"/>
      <c r="H977" s="263"/>
      <c r="I977" s="107"/>
    </row>
    <row r="978" spans="2:9" s="8" customFormat="1" ht="18" hidden="1" customHeight="1" x14ac:dyDescent="0.25">
      <c r="B978" s="261"/>
      <c r="C978" s="262"/>
      <c r="D978" s="262"/>
      <c r="E978" s="262"/>
      <c r="F978" s="262"/>
      <c r="G978" s="262"/>
      <c r="H978" s="263"/>
      <c r="I978" s="107"/>
    </row>
    <row r="979" spans="2:9" s="8" customFormat="1" ht="18" hidden="1" customHeight="1" x14ac:dyDescent="0.25">
      <c r="B979" s="261"/>
      <c r="C979" s="262"/>
      <c r="D979" s="262"/>
      <c r="E979" s="262"/>
      <c r="F979" s="262"/>
      <c r="G979" s="262"/>
      <c r="H979" s="263"/>
      <c r="I979" s="107"/>
    </row>
    <row r="980" spans="2:9" s="8" customFormat="1" ht="18" hidden="1" customHeight="1" x14ac:dyDescent="0.25">
      <c r="B980" s="261"/>
      <c r="C980" s="262"/>
      <c r="D980" s="262"/>
      <c r="E980" s="262"/>
      <c r="F980" s="262"/>
      <c r="G980" s="262"/>
      <c r="H980" s="263"/>
      <c r="I980" s="107"/>
    </row>
    <row r="981" spans="2:9" s="8" customFormat="1" ht="18" hidden="1" customHeight="1" x14ac:dyDescent="0.25">
      <c r="B981" s="261"/>
      <c r="C981" s="262"/>
      <c r="D981" s="262"/>
      <c r="E981" s="262"/>
      <c r="F981" s="262"/>
      <c r="G981" s="262"/>
      <c r="H981" s="263"/>
      <c r="I981" s="107"/>
    </row>
    <row r="982" spans="2:9" s="8" customFormat="1" ht="18" hidden="1" customHeight="1" x14ac:dyDescent="0.25">
      <c r="B982" s="261"/>
      <c r="C982" s="262"/>
      <c r="D982" s="262"/>
      <c r="E982" s="262"/>
      <c r="F982" s="262"/>
      <c r="G982" s="262"/>
      <c r="H982" s="263"/>
      <c r="I982" s="107"/>
    </row>
    <row r="983" spans="2:9" s="8" customFormat="1" ht="18" hidden="1" customHeight="1" x14ac:dyDescent="0.25">
      <c r="B983" s="261"/>
      <c r="C983" s="262"/>
      <c r="D983" s="262"/>
      <c r="E983" s="262"/>
      <c r="F983" s="262"/>
      <c r="G983" s="262"/>
      <c r="H983" s="263"/>
      <c r="I983" s="107"/>
    </row>
    <row r="984" spans="2:9" s="8" customFormat="1" ht="18" hidden="1" customHeight="1" x14ac:dyDescent="0.25">
      <c r="B984" s="261"/>
      <c r="C984" s="262"/>
      <c r="D984" s="262"/>
      <c r="E984" s="262"/>
      <c r="F984" s="262"/>
      <c r="G984" s="262"/>
      <c r="H984" s="263"/>
      <c r="I984" s="107"/>
    </row>
    <row r="985" spans="2:9" s="8" customFormat="1" ht="18" hidden="1" customHeight="1" x14ac:dyDescent="0.25">
      <c r="B985" s="261"/>
      <c r="C985" s="262"/>
      <c r="D985" s="262"/>
      <c r="E985" s="262"/>
      <c r="F985" s="262"/>
      <c r="G985" s="262"/>
      <c r="H985" s="263"/>
      <c r="I985" s="107"/>
    </row>
    <row r="986" spans="2:9" s="8" customFormat="1" ht="18" hidden="1" customHeight="1" x14ac:dyDescent="0.25">
      <c r="B986" s="261"/>
      <c r="C986" s="262"/>
      <c r="D986" s="262"/>
      <c r="E986" s="262"/>
      <c r="F986" s="262"/>
      <c r="G986" s="262"/>
      <c r="H986" s="263"/>
      <c r="I986" s="107"/>
    </row>
    <row r="987" spans="2:9" s="8" customFormat="1" ht="18" hidden="1" customHeight="1" x14ac:dyDescent="0.25">
      <c r="B987" s="261"/>
      <c r="C987" s="262"/>
      <c r="D987" s="262"/>
      <c r="E987" s="262"/>
      <c r="F987" s="262"/>
      <c r="G987" s="262"/>
      <c r="H987" s="263"/>
      <c r="I987" s="107"/>
    </row>
    <row r="988" spans="2:9" s="8" customFormat="1" ht="18" hidden="1" customHeight="1" x14ac:dyDescent="0.25">
      <c r="B988" s="261"/>
      <c r="C988" s="262"/>
      <c r="D988" s="262"/>
      <c r="E988" s="262"/>
      <c r="F988" s="262"/>
      <c r="G988" s="262"/>
      <c r="H988" s="263"/>
      <c r="I988" s="107"/>
    </row>
    <row r="989" spans="2:9" s="8" customFormat="1" ht="18" hidden="1" customHeight="1" x14ac:dyDescent="0.25">
      <c r="B989" s="261"/>
      <c r="C989" s="262"/>
      <c r="D989" s="262"/>
      <c r="E989" s="262"/>
      <c r="F989" s="262"/>
      <c r="G989" s="262"/>
      <c r="H989" s="263"/>
      <c r="I989" s="107"/>
    </row>
    <row r="990" spans="2:9" s="8" customFormat="1" ht="18" hidden="1" customHeight="1" x14ac:dyDescent="0.25">
      <c r="B990" s="261"/>
      <c r="C990" s="262"/>
      <c r="D990" s="262"/>
      <c r="E990" s="262"/>
      <c r="F990" s="262"/>
      <c r="G990" s="262"/>
      <c r="H990" s="263"/>
      <c r="I990" s="107"/>
    </row>
    <row r="991" spans="2:9" s="8" customFormat="1" ht="18" hidden="1" customHeight="1" x14ac:dyDescent="0.25">
      <c r="B991" s="261"/>
      <c r="C991" s="262"/>
      <c r="D991" s="262"/>
      <c r="E991" s="262"/>
      <c r="F991" s="262"/>
      <c r="G991" s="262"/>
      <c r="H991" s="263"/>
      <c r="I991" s="107"/>
    </row>
    <row r="992" spans="2:9" s="8" customFormat="1" ht="18" hidden="1" customHeight="1" x14ac:dyDescent="0.25">
      <c r="B992" s="261"/>
      <c r="C992" s="262"/>
      <c r="D992" s="262"/>
      <c r="E992" s="262"/>
      <c r="F992" s="262"/>
      <c r="G992" s="262"/>
      <c r="H992" s="263"/>
      <c r="I992" s="107"/>
    </row>
    <row r="993" spans="2:9" s="8" customFormat="1" ht="18" hidden="1" customHeight="1" x14ac:dyDescent="0.25">
      <c r="B993" s="261"/>
      <c r="C993" s="262"/>
      <c r="D993" s="262"/>
      <c r="E993" s="262"/>
      <c r="F993" s="262"/>
      <c r="G993" s="262"/>
      <c r="H993" s="263"/>
      <c r="I993" s="107"/>
    </row>
    <row r="994" spans="2:9" s="8" customFormat="1" ht="18" hidden="1" customHeight="1" x14ac:dyDescent="0.25">
      <c r="B994" s="261"/>
      <c r="C994" s="262"/>
      <c r="D994" s="262"/>
      <c r="E994" s="262"/>
      <c r="F994" s="262"/>
      <c r="G994" s="262"/>
      <c r="H994" s="263"/>
      <c r="I994" s="107"/>
    </row>
    <row r="995" spans="2:9" s="8" customFormat="1" ht="18" hidden="1" customHeight="1" x14ac:dyDescent="0.25">
      <c r="B995" s="261"/>
      <c r="C995" s="262"/>
      <c r="D995" s="262"/>
      <c r="E995" s="262"/>
      <c r="F995" s="262"/>
      <c r="G995" s="262"/>
      <c r="H995" s="263"/>
      <c r="I995" s="107"/>
    </row>
    <row r="996" spans="2:9" s="8" customFormat="1" ht="18" hidden="1" customHeight="1" x14ac:dyDescent="0.25">
      <c r="B996" s="261"/>
      <c r="C996" s="262"/>
      <c r="D996" s="262"/>
      <c r="E996" s="262"/>
      <c r="F996" s="262"/>
      <c r="G996" s="262"/>
      <c r="H996" s="263"/>
      <c r="I996" s="107"/>
    </row>
    <row r="997" spans="2:9" s="8" customFormat="1" ht="18" hidden="1" customHeight="1" x14ac:dyDescent="0.25">
      <c r="B997" s="261"/>
      <c r="C997" s="262"/>
      <c r="D997" s="262"/>
      <c r="E997" s="262"/>
      <c r="F997" s="262"/>
      <c r="G997" s="262"/>
      <c r="H997" s="263"/>
      <c r="I997" s="107"/>
    </row>
    <row r="998" spans="2:9" s="8" customFormat="1" ht="18" hidden="1" customHeight="1" x14ac:dyDescent="0.25">
      <c r="B998" s="261"/>
      <c r="C998" s="262"/>
      <c r="D998" s="262"/>
      <c r="E998" s="262"/>
      <c r="F998" s="262"/>
      <c r="G998" s="262"/>
      <c r="H998" s="263"/>
      <c r="I998" s="107"/>
    </row>
    <row r="999" spans="2:9" s="8" customFormat="1" ht="18" hidden="1" customHeight="1" x14ac:dyDescent="0.25">
      <c r="B999" s="261"/>
      <c r="C999" s="262"/>
      <c r="D999" s="262"/>
      <c r="E999" s="262"/>
      <c r="F999" s="262"/>
      <c r="G999" s="262"/>
      <c r="H999" s="263"/>
      <c r="I999" s="107"/>
    </row>
    <row r="1000" spans="2:9" s="8" customFormat="1" ht="18" hidden="1" customHeight="1" x14ac:dyDescent="0.25">
      <c r="B1000" s="261"/>
      <c r="C1000" s="262"/>
      <c r="D1000" s="262"/>
      <c r="E1000" s="262"/>
      <c r="F1000" s="262"/>
      <c r="G1000" s="262"/>
      <c r="H1000" s="263"/>
      <c r="I1000" s="107"/>
    </row>
    <row r="1001" spans="2:9" s="8" customFormat="1" ht="18" hidden="1" customHeight="1" x14ac:dyDescent="0.25">
      <c r="B1001" s="261"/>
      <c r="C1001" s="262"/>
      <c r="D1001" s="262"/>
      <c r="E1001" s="262"/>
      <c r="F1001" s="262"/>
      <c r="G1001" s="262"/>
      <c r="H1001" s="263"/>
      <c r="I1001" s="107"/>
    </row>
    <row r="1002" spans="2:9" s="8" customFormat="1" ht="18" hidden="1" customHeight="1" x14ac:dyDescent="0.25">
      <c r="B1002" s="261"/>
      <c r="C1002" s="262"/>
      <c r="D1002" s="262"/>
      <c r="E1002" s="262"/>
      <c r="F1002" s="262"/>
      <c r="G1002" s="262"/>
      <c r="H1002" s="263"/>
      <c r="I1002" s="107"/>
    </row>
    <row r="1003" spans="2:9" s="8" customFormat="1" ht="18" hidden="1" customHeight="1" x14ac:dyDescent="0.25">
      <c r="B1003" s="261"/>
      <c r="C1003" s="262"/>
      <c r="D1003" s="262"/>
      <c r="E1003" s="262"/>
      <c r="F1003" s="262"/>
      <c r="G1003" s="262"/>
      <c r="H1003" s="263"/>
      <c r="I1003" s="107"/>
    </row>
    <row r="1004" spans="2:9" s="8" customFormat="1" ht="18" hidden="1" customHeight="1" x14ac:dyDescent="0.25">
      <c r="B1004" s="261"/>
      <c r="C1004" s="262"/>
      <c r="D1004" s="262"/>
      <c r="E1004" s="262"/>
      <c r="F1004" s="262"/>
      <c r="G1004" s="262"/>
      <c r="H1004" s="263"/>
      <c r="I1004" s="107"/>
    </row>
    <row r="1005" spans="2:9" s="8" customFormat="1" ht="18" hidden="1" customHeight="1" x14ac:dyDescent="0.25">
      <c r="B1005" s="261"/>
      <c r="C1005" s="262"/>
      <c r="D1005" s="262"/>
      <c r="E1005" s="262"/>
      <c r="F1005" s="262"/>
      <c r="G1005" s="262"/>
      <c r="H1005" s="263"/>
      <c r="I1005" s="107"/>
    </row>
    <row r="1006" spans="2:9" s="8" customFormat="1" ht="18" hidden="1" customHeight="1" x14ac:dyDescent="0.25">
      <c r="B1006" s="261"/>
      <c r="C1006" s="262"/>
      <c r="D1006" s="262"/>
      <c r="E1006" s="262"/>
      <c r="F1006" s="262"/>
      <c r="G1006" s="262"/>
      <c r="H1006" s="263"/>
      <c r="I1006" s="107"/>
    </row>
    <row r="1007" spans="2:9" s="8" customFormat="1" ht="18" hidden="1" customHeight="1" x14ac:dyDescent="0.25">
      <c r="B1007" s="261"/>
      <c r="C1007" s="262"/>
      <c r="D1007" s="262"/>
      <c r="E1007" s="262"/>
      <c r="F1007" s="262"/>
      <c r="G1007" s="262"/>
      <c r="H1007" s="263"/>
      <c r="I1007" s="107"/>
    </row>
    <row r="1008" spans="2:9" s="8" customFormat="1" ht="18" hidden="1" customHeight="1" x14ac:dyDescent="0.25">
      <c r="B1008" s="261"/>
      <c r="C1008" s="262"/>
      <c r="D1008" s="262"/>
      <c r="E1008" s="262"/>
      <c r="F1008" s="262"/>
      <c r="G1008" s="262"/>
      <c r="H1008" s="263"/>
      <c r="I1008" s="107"/>
    </row>
    <row r="1009" spans="2:9" s="8" customFormat="1" ht="15" hidden="1" customHeight="1" x14ac:dyDescent="0.25">
      <c r="B1009" s="261"/>
      <c r="C1009" s="262"/>
      <c r="D1009" s="262"/>
      <c r="E1009" s="262"/>
      <c r="F1009" s="262"/>
      <c r="G1009" s="262"/>
      <c r="H1009" s="263"/>
      <c r="I1009" s="107"/>
    </row>
    <row r="1010" spans="2:9" s="8" customFormat="1" ht="18" hidden="1" customHeight="1" x14ac:dyDescent="0.25">
      <c r="B1010" s="261"/>
      <c r="C1010" s="262"/>
      <c r="D1010" s="262"/>
      <c r="E1010" s="262"/>
      <c r="F1010" s="262"/>
      <c r="G1010" s="262"/>
      <c r="H1010" s="263"/>
      <c r="I1010" s="107"/>
    </row>
    <row r="1011" spans="2:9" s="8" customFormat="1" ht="18" hidden="1" customHeight="1" x14ac:dyDescent="0.25">
      <c r="B1011" s="261"/>
      <c r="C1011" s="262"/>
      <c r="D1011" s="262"/>
      <c r="E1011" s="262"/>
      <c r="F1011" s="262"/>
      <c r="G1011" s="262"/>
      <c r="H1011" s="263"/>
      <c r="I1011" s="107"/>
    </row>
    <row r="1012" spans="2:9" s="8" customFormat="1" ht="18" hidden="1" customHeight="1" x14ac:dyDescent="0.25">
      <c r="B1012" s="261"/>
      <c r="C1012" s="262"/>
      <c r="D1012" s="262"/>
      <c r="E1012" s="262"/>
      <c r="F1012" s="262"/>
      <c r="G1012" s="262"/>
      <c r="H1012" s="263"/>
      <c r="I1012" s="107"/>
    </row>
    <row r="1013" spans="2:9" s="8" customFormat="1" ht="18" hidden="1" customHeight="1" x14ac:dyDescent="0.25">
      <c r="B1013" s="261"/>
      <c r="C1013" s="262"/>
      <c r="D1013" s="262"/>
      <c r="E1013" s="262"/>
      <c r="F1013" s="262"/>
      <c r="G1013" s="262"/>
      <c r="H1013" s="263"/>
      <c r="I1013" s="107"/>
    </row>
    <row r="1014" spans="2:9" s="8" customFormat="1" ht="18" hidden="1" customHeight="1" x14ac:dyDescent="0.25">
      <c r="B1014" s="261"/>
      <c r="C1014" s="262"/>
      <c r="D1014" s="262"/>
      <c r="E1014" s="262"/>
      <c r="F1014" s="262"/>
      <c r="G1014" s="262"/>
      <c r="H1014" s="263"/>
      <c r="I1014" s="107"/>
    </row>
    <row r="1015" spans="2:9" s="8" customFormat="1" ht="18" hidden="1" customHeight="1" x14ac:dyDescent="0.25">
      <c r="B1015" s="261"/>
      <c r="C1015" s="262"/>
      <c r="D1015" s="262"/>
      <c r="E1015" s="262"/>
      <c r="F1015" s="262"/>
      <c r="G1015" s="262"/>
      <c r="H1015" s="263"/>
      <c r="I1015" s="107"/>
    </row>
    <row r="1016" spans="2:9" s="8" customFormat="1" ht="18" hidden="1" customHeight="1" x14ac:dyDescent="0.25">
      <c r="B1016" s="261"/>
      <c r="C1016" s="262"/>
      <c r="D1016" s="262"/>
      <c r="E1016" s="262"/>
      <c r="F1016" s="262"/>
      <c r="G1016" s="262"/>
      <c r="H1016" s="263"/>
      <c r="I1016" s="107"/>
    </row>
    <row r="1017" spans="2:9" s="8" customFormat="1" ht="18" hidden="1" customHeight="1" x14ac:dyDescent="0.25">
      <c r="B1017" s="261"/>
      <c r="C1017" s="262"/>
      <c r="D1017" s="262"/>
      <c r="E1017" s="262"/>
      <c r="F1017" s="262"/>
      <c r="G1017" s="262"/>
      <c r="H1017" s="263"/>
      <c r="I1017" s="107"/>
    </row>
    <row r="1018" spans="2:9" s="8" customFormat="1" ht="18" hidden="1" customHeight="1" x14ac:dyDescent="0.25">
      <c r="B1018" s="261"/>
      <c r="C1018" s="262"/>
      <c r="D1018" s="262"/>
      <c r="E1018" s="262"/>
      <c r="F1018" s="262"/>
      <c r="G1018" s="262"/>
      <c r="H1018" s="263"/>
      <c r="I1018" s="107"/>
    </row>
    <row r="1019" spans="2:9" s="8" customFormat="1" ht="18" hidden="1" customHeight="1" x14ac:dyDescent="0.25">
      <c r="B1019" s="261"/>
      <c r="C1019" s="262"/>
      <c r="D1019" s="262"/>
      <c r="E1019" s="262"/>
      <c r="F1019" s="262"/>
      <c r="G1019" s="262"/>
      <c r="H1019" s="263"/>
      <c r="I1019" s="107"/>
    </row>
    <row r="1020" spans="2:9" s="8" customFormat="1" ht="18" hidden="1" customHeight="1" x14ac:dyDescent="0.25">
      <c r="B1020" s="261"/>
      <c r="C1020" s="262"/>
      <c r="D1020" s="262"/>
      <c r="E1020" s="262"/>
      <c r="F1020" s="262"/>
      <c r="G1020" s="262"/>
      <c r="H1020" s="263"/>
      <c r="I1020" s="107"/>
    </row>
    <row r="1021" spans="2:9" s="8" customFormat="1" ht="18" hidden="1" customHeight="1" x14ac:dyDescent="0.25">
      <c r="B1021" s="261"/>
      <c r="C1021" s="262"/>
      <c r="D1021" s="262"/>
      <c r="E1021" s="262"/>
      <c r="F1021" s="262"/>
      <c r="G1021" s="262"/>
      <c r="H1021" s="263"/>
      <c r="I1021" s="107"/>
    </row>
    <row r="1022" spans="2:9" s="8" customFormat="1" ht="18" hidden="1" customHeight="1" x14ac:dyDescent="0.25">
      <c r="B1022" s="261"/>
      <c r="C1022" s="262"/>
      <c r="D1022" s="262"/>
      <c r="E1022" s="262"/>
      <c r="F1022" s="262"/>
      <c r="G1022" s="262"/>
      <c r="H1022" s="263"/>
      <c r="I1022" s="107"/>
    </row>
    <row r="1023" spans="2:9" s="8" customFormat="1" ht="11.25" hidden="1" customHeight="1" x14ac:dyDescent="0.25">
      <c r="B1023" s="261"/>
      <c r="C1023" s="262"/>
      <c r="D1023" s="262"/>
      <c r="E1023" s="262"/>
      <c r="F1023" s="262"/>
      <c r="G1023" s="262"/>
      <c r="H1023" s="263"/>
      <c r="I1023" s="107"/>
    </row>
    <row r="1024" spans="2:9" s="8" customFormat="1" ht="18" hidden="1" customHeight="1" x14ac:dyDescent="0.25">
      <c r="B1024" s="261"/>
      <c r="C1024" s="262"/>
      <c r="D1024" s="262"/>
      <c r="E1024" s="262"/>
      <c r="F1024" s="262"/>
      <c r="G1024" s="262"/>
      <c r="H1024" s="263"/>
      <c r="I1024" s="107"/>
    </row>
    <row r="1025" spans="2:9" s="8" customFormat="1" ht="18" hidden="1" customHeight="1" x14ac:dyDescent="0.25">
      <c r="B1025" s="261"/>
      <c r="C1025" s="262"/>
      <c r="D1025" s="262"/>
      <c r="E1025" s="262"/>
      <c r="F1025" s="262"/>
      <c r="G1025" s="262"/>
      <c r="H1025" s="263"/>
      <c r="I1025" s="107"/>
    </row>
    <row r="1026" spans="2:9" s="8" customFormat="1" ht="18" hidden="1" customHeight="1" x14ac:dyDescent="0.25">
      <c r="B1026" s="261"/>
      <c r="C1026" s="262"/>
      <c r="D1026" s="262"/>
      <c r="E1026" s="262"/>
      <c r="F1026" s="262"/>
      <c r="G1026" s="262"/>
      <c r="H1026" s="263"/>
      <c r="I1026" s="107"/>
    </row>
    <row r="1027" spans="2:9" s="8" customFormat="1" ht="18" hidden="1" customHeight="1" x14ac:dyDescent="0.25">
      <c r="B1027" s="261"/>
      <c r="C1027" s="262"/>
      <c r="D1027" s="262"/>
      <c r="E1027" s="262"/>
      <c r="F1027" s="262"/>
      <c r="G1027" s="262"/>
      <c r="H1027" s="263"/>
      <c r="I1027" s="107"/>
    </row>
    <row r="1028" spans="2:9" s="8" customFormat="1" ht="18" hidden="1" customHeight="1" x14ac:dyDescent="0.25">
      <c r="B1028" s="261"/>
      <c r="C1028" s="262"/>
      <c r="D1028" s="262"/>
      <c r="E1028" s="262"/>
      <c r="F1028" s="262"/>
      <c r="G1028" s="262"/>
      <c r="H1028" s="263"/>
      <c r="I1028" s="107"/>
    </row>
    <row r="1029" spans="2:9" s="8" customFormat="1" ht="18" hidden="1" customHeight="1" x14ac:dyDescent="0.25">
      <c r="B1029" s="261"/>
      <c r="C1029" s="262"/>
      <c r="D1029" s="262"/>
      <c r="E1029" s="262"/>
      <c r="F1029" s="262"/>
      <c r="G1029" s="262"/>
      <c r="H1029" s="263"/>
      <c r="I1029" s="107"/>
    </row>
    <row r="1030" spans="2:9" s="8" customFormat="1" ht="18" hidden="1" customHeight="1" x14ac:dyDescent="0.25">
      <c r="B1030" s="261"/>
      <c r="C1030" s="262"/>
      <c r="D1030" s="262"/>
      <c r="E1030" s="262"/>
      <c r="F1030" s="262"/>
      <c r="G1030" s="262"/>
      <c r="H1030" s="263"/>
      <c r="I1030" s="107"/>
    </row>
    <row r="1031" spans="2:9" s="8" customFormat="1" ht="18" hidden="1" customHeight="1" x14ac:dyDescent="0.25">
      <c r="B1031" s="261"/>
      <c r="C1031" s="262"/>
      <c r="D1031" s="262"/>
      <c r="E1031" s="262"/>
      <c r="F1031" s="262"/>
      <c r="G1031" s="262"/>
      <c r="H1031" s="263"/>
      <c r="I1031" s="107"/>
    </row>
    <row r="1032" spans="2:9" s="8" customFormat="1" ht="18" hidden="1" customHeight="1" x14ac:dyDescent="0.25">
      <c r="B1032" s="261"/>
      <c r="C1032" s="262"/>
      <c r="D1032" s="262"/>
      <c r="E1032" s="262"/>
      <c r="F1032" s="262"/>
      <c r="G1032" s="262"/>
      <c r="H1032" s="263"/>
      <c r="I1032" s="107"/>
    </row>
    <row r="1033" spans="2:9" s="8" customFormat="1" ht="18" hidden="1" customHeight="1" x14ac:dyDescent="0.25">
      <c r="B1033" s="261"/>
      <c r="C1033" s="262"/>
      <c r="D1033" s="262"/>
      <c r="E1033" s="262"/>
      <c r="F1033" s="262"/>
      <c r="G1033" s="262"/>
      <c r="H1033" s="263"/>
      <c r="I1033" s="107"/>
    </row>
    <row r="1034" spans="2:9" s="8" customFormat="1" ht="18" hidden="1" customHeight="1" x14ac:dyDescent="0.25">
      <c r="B1034" s="261"/>
      <c r="C1034" s="262"/>
      <c r="D1034" s="262"/>
      <c r="E1034" s="262"/>
      <c r="F1034" s="262"/>
      <c r="G1034" s="262"/>
      <c r="H1034" s="263"/>
      <c r="I1034" s="107"/>
    </row>
    <row r="1035" spans="2:9" s="8" customFormat="1" ht="18" hidden="1" customHeight="1" x14ac:dyDescent="0.25">
      <c r="B1035" s="261"/>
      <c r="C1035" s="262"/>
      <c r="D1035" s="262"/>
      <c r="E1035" s="262"/>
      <c r="F1035" s="262"/>
      <c r="G1035" s="262"/>
      <c r="H1035" s="263"/>
      <c r="I1035" s="107"/>
    </row>
    <row r="1036" spans="2:9" s="8" customFormat="1" ht="18" hidden="1" customHeight="1" x14ac:dyDescent="0.25">
      <c r="B1036" s="261"/>
      <c r="C1036" s="262"/>
      <c r="D1036" s="262"/>
      <c r="E1036" s="262"/>
      <c r="F1036" s="262"/>
      <c r="G1036" s="262"/>
      <c r="H1036" s="263"/>
      <c r="I1036" s="107"/>
    </row>
    <row r="1037" spans="2:9" s="8" customFormat="1" ht="18" hidden="1" customHeight="1" x14ac:dyDescent="0.25">
      <c r="B1037" s="261"/>
      <c r="C1037" s="262"/>
      <c r="D1037" s="262"/>
      <c r="E1037" s="262"/>
      <c r="F1037" s="262"/>
      <c r="G1037" s="262"/>
      <c r="H1037" s="263"/>
      <c r="I1037" s="107"/>
    </row>
    <row r="1038" spans="2:9" s="8" customFormat="1" ht="13.5" hidden="1" customHeight="1" x14ac:dyDescent="0.25">
      <c r="B1038" s="261"/>
      <c r="C1038" s="262"/>
      <c r="D1038" s="262"/>
      <c r="E1038" s="262"/>
      <c r="F1038" s="262"/>
      <c r="G1038" s="262"/>
      <c r="H1038" s="263"/>
      <c r="I1038" s="107"/>
    </row>
    <row r="1039" spans="2:9" s="8" customFormat="1" ht="18" hidden="1" customHeight="1" x14ac:dyDescent="0.25">
      <c r="B1039" s="261"/>
      <c r="C1039" s="262"/>
      <c r="D1039" s="262"/>
      <c r="E1039" s="262"/>
      <c r="F1039" s="262"/>
      <c r="G1039" s="262"/>
      <c r="H1039" s="263"/>
      <c r="I1039" s="107"/>
    </row>
    <row r="1040" spans="2:9" s="8" customFormat="1" ht="18" hidden="1" customHeight="1" x14ac:dyDescent="0.25">
      <c r="B1040" s="261"/>
      <c r="C1040" s="262"/>
      <c r="D1040" s="262"/>
      <c r="E1040" s="262"/>
      <c r="F1040" s="262"/>
      <c r="G1040" s="262"/>
      <c r="H1040" s="263"/>
      <c r="I1040" s="107"/>
    </row>
    <row r="1041" spans="2:9" s="8" customFormat="1" ht="18" hidden="1" customHeight="1" x14ac:dyDescent="0.25">
      <c r="B1041" s="261"/>
      <c r="C1041" s="262"/>
      <c r="D1041" s="262"/>
      <c r="E1041" s="262"/>
      <c r="F1041" s="262"/>
      <c r="G1041" s="262"/>
      <c r="H1041" s="263"/>
      <c r="I1041" s="107"/>
    </row>
    <row r="1042" spans="2:9" s="8" customFormat="1" ht="18" hidden="1" customHeight="1" x14ac:dyDescent="0.25">
      <c r="B1042" s="261"/>
      <c r="C1042" s="262"/>
      <c r="D1042" s="262"/>
      <c r="E1042" s="262"/>
      <c r="F1042" s="262"/>
      <c r="G1042" s="262"/>
      <c r="H1042" s="263"/>
      <c r="I1042" s="107"/>
    </row>
    <row r="1043" spans="2:9" s="8" customFormat="1" ht="18" hidden="1" customHeight="1" x14ac:dyDescent="0.25">
      <c r="B1043" s="261"/>
      <c r="C1043" s="262"/>
      <c r="D1043" s="262"/>
      <c r="E1043" s="262"/>
      <c r="F1043" s="262"/>
      <c r="G1043" s="262"/>
      <c r="H1043" s="263"/>
      <c r="I1043" s="107"/>
    </row>
    <row r="1044" spans="2:9" s="8" customFormat="1" ht="18" hidden="1" customHeight="1" x14ac:dyDescent="0.25">
      <c r="B1044" s="261"/>
      <c r="C1044" s="262"/>
      <c r="D1044" s="262"/>
      <c r="E1044" s="262"/>
      <c r="F1044" s="262"/>
      <c r="G1044" s="262"/>
      <c r="H1044" s="263"/>
      <c r="I1044" s="107"/>
    </row>
    <row r="1045" spans="2:9" s="8" customFormat="1" ht="18" hidden="1" customHeight="1" x14ac:dyDescent="0.25">
      <c r="B1045" s="261"/>
      <c r="C1045" s="262"/>
      <c r="D1045" s="262"/>
      <c r="E1045" s="262"/>
      <c r="F1045" s="262"/>
      <c r="G1045" s="262"/>
      <c r="H1045" s="263"/>
      <c r="I1045" s="107"/>
    </row>
    <row r="1046" spans="2:9" s="8" customFormat="1" ht="18" hidden="1" customHeight="1" x14ac:dyDescent="0.25">
      <c r="B1046" s="261"/>
      <c r="C1046" s="262"/>
      <c r="D1046" s="262"/>
      <c r="E1046" s="262"/>
      <c r="F1046" s="262"/>
      <c r="G1046" s="262"/>
      <c r="H1046" s="263"/>
      <c r="I1046" s="107"/>
    </row>
    <row r="1047" spans="2:9" s="8" customFormat="1" ht="18" hidden="1" customHeight="1" x14ac:dyDescent="0.25">
      <c r="B1047" s="261"/>
      <c r="C1047" s="262"/>
      <c r="D1047" s="262"/>
      <c r="E1047" s="262"/>
      <c r="F1047" s="262"/>
      <c r="G1047" s="262"/>
      <c r="H1047" s="263"/>
      <c r="I1047" s="107"/>
    </row>
    <row r="1048" spans="2:9" s="8" customFormat="1" ht="18" hidden="1" customHeight="1" x14ac:dyDescent="0.25">
      <c r="B1048" s="261"/>
      <c r="C1048" s="262"/>
      <c r="D1048" s="262"/>
      <c r="E1048" s="262"/>
      <c r="F1048" s="262"/>
      <c r="G1048" s="262"/>
      <c r="H1048" s="263"/>
      <c r="I1048" s="107"/>
    </row>
    <row r="1049" spans="2:9" s="8" customFormat="1" ht="18" hidden="1" customHeight="1" x14ac:dyDescent="0.25">
      <c r="B1049" s="261"/>
      <c r="C1049" s="262"/>
      <c r="D1049" s="262"/>
      <c r="E1049" s="262"/>
      <c r="F1049" s="262"/>
      <c r="G1049" s="262"/>
      <c r="H1049" s="263"/>
      <c r="I1049" s="107"/>
    </row>
    <row r="1050" spans="2:9" s="8" customFormat="1" ht="18" hidden="1" customHeight="1" x14ac:dyDescent="0.25">
      <c r="B1050" s="261"/>
      <c r="C1050" s="262"/>
      <c r="D1050" s="262"/>
      <c r="E1050" s="262"/>
      <c r="F1050" s="262"/>
      <c r="G1050" s="262"/>
      <c r="H1050" s="263"/>
      <c r="I1050" s="107"/>
    </row>
    <row r="1051" spans="2:9" s="8" customFormat="1" ht="14.25" hidden="1" customHeight="1" x14ac:dyDescent="0.25">
      <c r="B1051" s="261"/>
      <c r="C1051" s="262"/>
      <c r="D1051" s="262"/>
      <c r="E1051" s="262"/>
      <c r="F1051" s="262"/>
      <c r="G1051" s="262"/>
      <c r="H1051" s="263"/>
      <c r="I1051" s="107"/>
    </row>
    <row r="1052" spans="2:9" s="8" customFormat="1" ht="18" hidden="1" customHeight="1" x14ac:dyDescent="0.25">
      <c r="B1052" s="261"/>
      <c r="C1052" s="262"/>
      <c r="D1052" s="262"/>
      <c r="E1052" s="262"/>
      <c r="F1052" s="262"/>
      <c r="G1052" s="262"/>
      <c r="H1052" s="263"/>
      <c r="I1052" s="107"/>
    </row>
    <row r="1053" spans="2:9" s="8" customFormat="1" ht="18" hidden="1" customHeight="1" x14ac:dyDescent="0.25">
      <c r="B1053" s="261"/>
      <c r="C1053" s="262"/>
      <c r="D1053" s="262"/>
      <c r="E1053" s="262"/>
      <c r="F1053" s="262"/>
      <c r="G1053" s="262"/>
      <c r="H1053" s="263"/>
      <c r="I1053" s="107"/>
    </row>
    <row r="1054" spans="2:9" s="8" customFormat="1" ht="18" hidden="1" customHeight="1" x14ac:dyDescent="0.25">
      <c r="B1054" s="261"/>
      <c r="C1054" s="262"/>
      <c r="D1054" s="262"/>
      <c r="E1054" s="262"/>
      <c r="F1054" s="262"/>
      <c r="G1054" s="262"/>
      <c r="H1054" s="263"/>
      <c r="I1054" s="107"/>
    </row>
    <row r="1055" spans="2:9" s="8" customFormat="1" ht="18" hidden="1" customHeight="1" x14ac:dyDescent="0.25">
      <c r="B1055" s="261"/>
      <c r="C1055" s="262"/>
      <c r="D1055" s="262"/>
      <c r="E1055" s="262"/>
      <c r="F1055" s="262"/>
      <c r="G1055" s="262"/>
      <c r="H1055" s="263"/>
      <c r="I1055" s="107"/>
    </row>
    <row r="1056" spans="2:9" s="8" customFormat="1" ht="18" hidden="1" customHeight="1" x14ac:dyDescent="0.25">
      <c r="B1056" s="261"/>
      <c r="C1056" s="262"/>
      <c r="D1056" s="262"/>
      <c r="E1056" s="262"/>
      <c r="F1056" s="262"/>
      <c r="G1056" s="262"/>
      <c r="H1056" s="263"/>
      <c r="I1056" s="107"/>
    </row>
    <row r="1057" spans="2:9" s="8" customFormat="1" ht="18" hidden="1" customHeight="1" x14ac:dyDescent="0.25">
      <c r="B1057" s="261"/>
      <c r="C1057" s="262"/>
      <c r="D1057" s="262"/>
      <c r="E1057" s="262"/>
      <c r="F1057" s="262"/>
      <c r="G1057" s="262"/>
      <c r="H1057" s="263"/>
      <c r="I1057" s="107"/>
    </row>
    <row r="1058" spans="2:9" s="8" customFormat="1" ht="18" hidden="1" customHeight="1" x14ac:dyDescent="0.25">
      <c r="B1058" s="261"/>
      <c r="C1058" s="262"/>
      <c r="D1058" s="262"/>
      <c r="E1058" s="262"/>
      <c r="F1058" s="262"/>
      <c r="G1058" s="262"/>
      <c r="H1058" s="263"/>
      <c r="I1058" s="107"/>
    </row>
    <row r="1059" spans="2:9" s="8" customFormat="1" ht="18" hidden="1" customHeight="1" x14ac:dyDescent="0.25">
      <c r="B1059" s="261"/>
      <c r="C1059" s="262"/>
      <c r="D1059" s="262"/>
      <c r="E1059" s="262"/>
      <c r="F1059" s="262"/>
      <c r="G1059" s="262"/>
      <c r="H1059" s="263"/>
      <c r="I1059" s="107"/>
    </row>
    <row r="1060" spans="2:9" s="8" customFormat="1" ht="18" hidden="1" customHeight="1" x14ac:dyDescent="0.25">
      <c r="B1060" s="261"/>
      <c r="C1060" s="262"/>
      <c r="D1060" s="262"/>
      <c r="E1060" s="262"/>
      <c r="F1060" s="262"/>
      <c r="G1060" s="262"/>
      <c r="H1060" s="263"/>
      <c r="I1060" s="107"/>
    </row>
    <row r="1061" spans="2:9" s="8" customFormat="1" ht="18" hidden="1" customHeight="1" x14ac:dyDescent="0.25">
      <c r="B1061" s="261"/>
      <c r="C1061" s="262"/>
      <c r="D1061" s="262"/>
      <c r="E1061" s="262"/>
      <c r="F1061" s="262"/>
      <c r="G1061" s="262"/>
      <c r="H1061" s="263"/>
      <c r="I1061" s="107"/>
    </row>
    <row r="1062" spans="2:9" s="8" customFormat="1" ht="18" hidden="1" customHeight="1" x14ac:dyDescent="0.25">
      <c r="B1062" s="261"/>
      <c r="C1062" s="262"/>
      <c r="D1062" s="262"/>
      <c r="E1062" s="262"/>
      <c r="F1062" s="262"/>
      <c r="G1062" s="262"/>
      <c r="H1062" s="263"/>
      <c r="I1062" s="107"/>
    </row>
    <row r="1063" spans="2:9" s="8" customFormat="1" ht="18" hidden="1" customHeight="1" x14ac:dyDescent="0.25">
      <c r="B1063" s="261"/>
      <c r="C1063" s="262"/>
      <c r="D1063" s="262"/>
      <c r="E1063" s="262"/>
      <c r="F1063" s="262"/>
      <c r="G1063" s="262"/>
      <c r="H1063" s="263"/>
      <c r="I1063" s="107"/>
    </row>
    <row r="1064" spans="2:9" s="8" customFormat="1" ht="18" hidden="1" customHeight="1" x14ac:dyDescent="0.25">
      <c r="B1064" s="261"/>
      <c r="C1064" s="262"/>
      <c r="D1064" s="262"/>
      <c r="E1064" s="262"/>
      <c r="F1064" s="262"/>
      <c r="G1064" s="262"/>
      <c r="H1064" s="263"/>
      <c r="I1064" s="107"/>
    </row>
    <row r="1065" spans="2:9" s="8" customFormat="1" ht="18" hidden="1" customHeight="1" x14ac:dyDescent="0.25">
      <c r="B1065" s="261"/>
      <c r="C1065" s="262"/>
      <c r="D1065" s="262"/>
      <c r="E1065" s="262"/>
      <c r="F1065" s="262"/>
      <c r="G1065" s="262"/>
      <c r="H1065" s="263"/>
      <c r="I1065" s="107"/>
    </row>
    <row r="1066" spans="2:9" s="8" customFormat="1" ht="13.5" hidden="1" customHeight="1" x14ac:dyDescent="0.25">
      <c r="B1066" s="261"/>
      <c r="C1066" s="262"/>
      <c r="D1066" s="262"/>
      <c r="E1066" s="262"/>
      <c r="F1066" s="262"/>
      <c r="G1066" s="262"/>
      <c r="H1066" s="263"/>
      <c r="I1066" s="107"/>
    </row>
    <row r="1067" spans="2:9" s="8" customFormat="1" ht="18" hidden="1" customHeight="1" x14ac:dyDescent="0.25">
      <c r="B1067" s="261"/>
      <c r="C1067" s="262"/>
      <c r="D1067" s="262"/>
      <c r="E1067" s="262"/>
      <c r="F1067" s="262"/>
      <c r="G1067" s="262"/>
      <c r="H1067" s="263"/>
      <c r="I1067" s="107"/>
    </row>
    <row r="1068" spans="2:9" s="8" customFormat="1" ht="18" hidden="1" customHeight="1" x14ac:dyDescent="0.25">
      <c r="B1068" s="261"/>
      <c r="C1068" s="262"/>
      <c r="D1068" s="262"/>
      <c r="E1068" s="262"/>
      <c r="F1068" s="262"/>
      <c r="G1068" s="262"/>
      <c r="H1068" s="263"/>
      <c r="I1068" s="107"/>
    </row>
    <row r="1069" spans="2:9" s="8" customFormat="1" ht="18" hidden="1" customHeight="1" x14ac:dyDescent="0.25">
      <c r="B1069" s="261"/>
      <c r="C1069" s="262"/>
      <c r="D1069" s="262"/>
      <c r="E1069" s="262"/>
      <c r="F1069" s="262"/>
      <c r="G1069" s="262"/>
      <c r="H1069" s="263"/>
      <c r="I1069" s="107"/>
    </row>
    <row r="1070" spans="2:9" s="8" customFormat="1" ht="18" hidden="1" customHeight="1" x14ac:dyDescent="0.25">
      <c r="B1070" s="261"/>
      <c r="C1070" s="262"/>
      <c r="D1070" s="262"/>
      <c r="E1070" s="262"/>
      <c r="F1070" s="262"/>
      <c r="G1070" s="262"/>
      <c r="H1070" s="263"/>
      <c r="I1070" s="107"/>
    </row>
    <row r="1071" spans="2:9" s="8" customFormat="1" ht="18" hidden="1" customHeight="1" x14ac:dyDescent="0.25">
      <c r="B1071" s="261"/>
      <c r="C1071" s="262"/>
      <c r="D1071" s="262"/>
      <c r="E1071" s="262"/>
      <c r="F1071" s="262"/>
      <c r="G1071" s="262"/>
      <c r="H1071" s="263"/>
      <c r="I1071" s="107"/>
    </row>
    <row r="1072" spans="2:9" s="8" customFormat="1" ht="18" hidden="1" customHeight="1" x14ac:dyDescent="0.25">
      <c r="B1072" s="261"/>
      <c r="C1072" s="262"/>
      <c r="D1072" s="262"/>
      <c r="E1072" s="262"/>
      <c r="F1072" s="262"/>
      <c r="G1072" s="262"/>
      <c r="H1072" s="263"/>
      <c r="I1072" s="107"/>
    </row>
    <row r="1073" spans="2:9" s="8" customFormat="1" ht="18" hidden="1" customHeight="1" x14ac:dyDescent="0.25">
      <c r="B1073" s="261"/>
      <c r="C1073" s="262"/>
      <c r="D1073" s="262"/>
      <c r="E1073" s="262"/>
      <c r="F1073" s="262"/>
      <c r="G1073" s="262"/>
      <c r="H1073" s="263"/>
      <c r="I1073" s="107"/>
    </row>
    <row r="1074" spans="2:9" s="8" customFormat="1" ht="18" hidden="1" customHeight="1" x14ac:dyDescent="0.25">
      <c r="B1074" s="261"/>
      <c r="C1074" s="262"/>
      <c r="D1074" s="262"/>
      <c r="E1074" s="262"/>
      <c r="F1074" s="262"/>
      <c r="G1074" s="262"/>
      <c r="H1074" s="263"/>
      <c r="I1074" s="107"/>
    </row>
    <row r="1075" spans="2:9" s="8" customFormat="1" ht="18" hidden="1" customHeight="1" x14ac:dyDescent="0.25">
      <c r="B1075" s="261"/>
      <c r="C1075" s="262"/>
      <c r="D1075" s="262"/>
      <c r="E1075" s="262"/>
      <c r="F1075" s="262"/>
      <c r="G1075" s="262"/>
      <c r="H1075" s="263"/>
      <c r="I1075" s="107"/>
    </row>
    <row r="1076" spans="2:9" s="8" customFormat="1" ht="18" hidden="1" customHeight="1" x14ac:dyDescent="0.25">
      <c r="B1076" s="261"/>
      <c r="C1076" s="262"/>
      <c r="D1076" s="262"/>
      <c r="E1076" s="262"/>
      <c r="F1076" s="262"/>
      <c r="G1076" s="262"/>
      <c r="H1076" s="263"/>
      <c r="I1076" s="107"/>
    </row>
    <row r="1077" spans="2:9" s="8" customFormat="1" ht="18" hidden="1" customHeight="1" x14ac:dyDescent="0.25">
      <c r="B1077" s="261"/>
      <c r="C1077" s="262"/>
      <c r="D1077" s="262"/>
      <c r="E1077" s="262"/>
      <c r="F1077" s="262"/>
      <c r="G1077" s="262"/>
      <c r="H1077" s="263"/>
      <c r="I1077" s="107"/>
    </row>
    <row r="1078" spans="2:9" s="8" customFormat="1" ht="18" hidden="1" customHeight="1" x14ac:dyDescent="0.25">
      <c r="B1078" s="261"/>
      <c r="C1078" s="262"/>
      <c r="D1078" s="262"/>
      <c r="E1078" s="262"/>
      <c r="F1078" s="262"/>
      <c r="G1078" s="262"/>
      <c r="H1078" s="263"/>
      <c r="I1078" s="107"/>
    </row>
    <row r="1079" spans="2:9" s="8" customFormat="1" ht="18" hidden="1" customHeight="1" x14ac:dyDescent="0.25">
      <c r="B1079" s="261"/>
      <c r="C1079" s="262"/>
      <c r="D1079" s="262"/>
      <c r="E1079" s="262"/>
      <c r="F1079" s="262"/>
      <c r="G1079" s="262"/>
      <c r="H1079" s="263"/>
      <c r="I1079" s="107"/>
    </row>
    <row r="1080" spans="2:9" s="8" customFormat="1" ht="18" hidden="1" customHeight="1" x14ac:dyDescent="0.25">
      <c r="B1080" s="261"/>
      <c r="C1080" s="262"/>
      <c r="D1080" s="262"/>
      <c r="E1080" s="262"/>
      <c r="F1080" s="262"/>
      <c r="G1080" s="262"/>
      <c r="H1080" s="263"/>
      <c r="I1080" s="107"/>
    </row>
    <row r="1081" spans="2:9" s="8" customFormat="1" ht="14.25" hidden="1" customHeight="1" x14ac:dyDescent="0.25">
      <c r="B1081" s="261"/>
      <c r="C1081" s="262"/>
      <c r="D1081" s="262"/>
      <c r="E1081" s="262"/>
      <c r="F1081" s="262"/>
      <c r="G1081" s="262"/>
      <c r="H1081" s="263"/>
      <c r="I1081" s="107"/>
    </row>
    <row r="1082" spans="2:9" s="8" customFormat="1" ht="18" hidden="1" customHeight="1" x14ac:dyDescent="0.25">
      <c r="B1082" s="261"/>
      <c r="C1082" s="262"/>
      <c r="D1082" s="262"/>
      <c r="E1082" s="262"/>
      <c r="F1082" s="262"/>
      <c r="G1082" s="262"/>
      <c r="H1082" s="263"/>
      <c r="I1082" s="107"/>
    </row>
    <row r="1083" spans="2:9" s="8" customFormat="1" ht="18" hidden="1" customHeight="1" x14ac:dyDescent="0.25">
      <c r="B1083" s="261"/>
      <c r="C1083" s="262"/>
      <c r="D1083" s="262"/>
      <c r="E1083" s="262"/>
      <c r="F1083" s="262"/>
      <c r="G1083" s="262"/>
      <c r="H1083" s="263"/>
      <c r="I1083" s="107"/>
    </row>
    <row r="1084" spans="2:9" s="8" customFormat="1" ht="18" hidden="1" customHeight="1" x14ac:dyDescent="0.25">
      <c r="B1084" s="261"/>
      <c r="C1084" s="262"/>
      <c r="D1084" s="262"/>
      <c r="E1084" s="262"/>
      <c r="F1084" s="262"/>
      <c r="G1084" s="262"/>
      <c r="H1084" s="263"/>
      <c r="I1084" s="107"/>
    </row>
    <row r="1085" spans="2:9" s="8" customFormat="1" ht="18" hidden="1" customHeight="1" x14ac:dyDescent="0.25">
      <c r="B1085" s="261"/>
      <c r="C1085" s="262"/>
      <c r="D1085" s="262"/>
      <c r="E1085" s="262"/>
      <c r="F1085" s="262"/>
      <c r="G1085" s="262"/>
      <c r="H1085" s="263"/>
      <c r="I1085" s="107"/>
    </row>
    <row r="1086" spans="2:9" s="8" customFormat="1" ht="18" hidden="1" customHeight="1" x14ac:dyDescent="0.25">
      <c r="B1086" s="261"/>
      <c r="C1086" s="262"/>
      <c r="D1086" s="262"/>
      <c r="E1086" s="262"/>
      <c r="F1086" s="262"/>
      <c r="G1086" s="262"/>
      <c r="H1086" s="263"/>
      <c r="I1086" s="107"/>
    </row>
    <row r="1087" spans="2:9" s="8" customFormat="1" ht="18" hidden="1" customHeight="1" x14ac:dyDescent="0.25">
      <c r="B1087" s="261"/>
      <c r="C1087" s="262"/>
      <c r="D1087" s="262"/>
      <c r="E1087" s="262"/>
      <c r="F1087" s="262"/>
      <c r="G1087" s="262"/>
      <c r="H1087" s="263"/>
      <c r="I1087" s="107"/>
    </row>
    <row r="1088" spans="2:9" s="8" customFormat="1" ht="18" hidden="1" customHeight="1" x14ac:dyDescent="0.25">
      <c r="B1088" s="261"/>
      <c r="C1088" s="262"/>
      <c r="D1088" s="262"/>
      <c r="E1088" s="262"/>
      <c r="F1088" s="262"/>
      <c r="G1088" s="262"/>
      <c r="H1088" s="263"/>
      <c r="I1088" s="107"/>
    </row>
    <row r="1089" spans="2:9" s="8" customFormat="1" ht="18" hidden="1" customHeight="1" x14ac:dyDescent="0.25">
      <c r="B1089" s="261"/>
      <c r="C1089" s="262"/>
      <c r="D1089" s="262"/>
      <c r="E1089" s="262"/>
      <c r="F1089" s="262"/>
      <c r="G1089" s="262"/>
      <c r="H1089" s="263"/>
      <c r="I1089" s="107"/>
    </row>
    <row r="1090" spans="2:9" s="8" customFormat="1" ht="18" hidden="1" customHeight="1" x14ac:dyDescent="0.25">
      <c r="B1090" s="261"/>
      <c r="C1090" s="262"/>
      <c r="D1090" s="262"/>
      <c r="E1090" s="262"/>
      <c r="F1090" s="262"/>
      <c r="G1090" s="262"/>
      <c r="H1090" s="263"/>
      <c r="I1090" s="107"/>
    </row>
    <row r="1091" spans="2:9" s="8" customFormat="1" ht="18" hidden="1" customHeight="1" x14ac:dyDescent="0.25">
      <c r="B1091" s="261"/>
      <c r="C1091" s="262"/>
      <c r="D1091" s="262"/>
      <c r="E1091" s="262"/>
      <c r="F1091" s="262"/>
      <c r="G1091" s="262"/>
      <c r="H1091" s="263"/>
      <c r="I1091" s="107"/>
    </row>
    <row r="1092" spans="2:9" s="8" customFormat="1" ht="18" hidden="1" customHeight="1" x14ac:dyDescent="0.25">
      <c r="B1092" s="261"/>
      <c r="C1092" s="262"/>
      <c r="D1092" s="262"/>
      <c r="E1092" s="262"/>
      <c r="F1092" s="262"/>
      <c r="G1092" s="262"/>
      <c r="H1092" s="263"/>
      <c r="I1092" s="107"/>
    </row>
    <row r="1093" spans="2:9" s="8" customFormat="1" ht="18" hidden="1" customHeight="1" x14ac:dyDescent="0.25">
      <c r="B1093" s="261"/>
      <c r="C1093" s="262"/>
      <c r="D1093" s="262"/>
      <c r="E1093" s="262"/>
      <c r="F1093" s="262"/>
      <c r="G1093" s="262"/>
      <c r="H1093" s="263"/>
      <c r="I1093" s="107"/>
    </row>
    <row r="1094" spans="2:9" s="8" customFormat="1" ht="18" hidden="1" customHeight="1" x14ac:dyDescent="0.25">
      <c r="B1094" s="261"/>
      <c r="C1094" s="262"/>
      <c r="D1094" s="262"/>
      <c r="E1094" s="262"/>
      <c r="F1094" s="262"/>
      <c r="G1094" s="262"/>
      <c r="H1094" s="263"/>
      <c r="I1094" s="107"/>
    </row>
    <row r="1095" spans="2:9" s="8" customFormat="1" ht="15" hidden="1" customHeight="1" x14ac:dyDescent="0.25">
      <c r="B1095" s="273"/>
      <c r="C1095" s="262"/>
      <c r="D1095" s="262"/>
      <c r="E1095" s="262"/>
      <c r="F1095" s="262"/>
      <c r="G1095" s="262"/>
      <c r="H1095" s="263"/>
      <c r="I1095" s="107"/>
    </row>
    <row r="1096" spans="2:9" s="8" customFormat="1" ht="18" hidden="1" customHeight="1" x14ac:dyDescent="0.25">
      <c r="B1096" s="261"/>
      <c r="C1096" s="262"/>
      <c r="D1096" s="262"/>
      <c r="E1096" s="262"/>
      <c r="F1096" s="262"/>
      <c r="G1096" s="262"/>
      <c r="H1096" s="263"/>
      <c r="I1096" s="107"/>
    </row>
    <row r="1097" spans="2:9" s="8" customFormat="1" ht="18" hidden="1" customHeight="1" x14ac:dyDescent="0.25">
      <c r="B1097" s="261"/>
      <c r="C1097" s="262"/>
      <c r="D1097" s="262"/>
      <c r="E1097" s="262"/>
      <c r="F1097" s="262"/>
      <c r="G1097" s="262"/>
      <c r="H1097" s="263"/>
      <c r="I1097" s="107"/>
    </row>
    <row r="1098" spans="2:9" s="8" customFormat="1" ht="18" hidden="1" customHeight="1" x14ac:dyDescent="0.25">
      <c r="B1098" s="261"/>
      <c r="C1098" s="262"/>
      <c r="D1098" s="262"/>
      <c r="E1098" s="262"/>
      <c r="F1098" s="262"/>
      <c r="G1098" s="262"/>
      <c r="H1098" s="263"/>
      <c r="I1098" s="107"/>
    </row>
    <row r="1099" spans="2:9" s="8" customFormat="1" ht="18" hidden="1" customHeight="1" x14ac:dyDescent="0.25">
      <c r="B1099" s="261"/>
      <c r="C1099" s="262"/>
      <c r="D1099" s="262"/>
      <c r="E1099" s="262"/>
      <c r="F1099" s="262"/>
      <c r="G1099" s="262"/>
      <c r="H1099" s="263"/>
      <c r="I1099" s="107"/>
    </row>
    <row r="1100" spans="2:9" s="8" customFormat="1" ht="18" hidden="1" customHeight="1" x14ac:dyDescent="0.25">
      <c r="B1100" s="261"/>
      <c r="C1100" s="262"/>
      <c r="D1100" s="262"/>
      <c r="E1100" s="262"/>
      <c r="F1100" s="262"/>
      <c r="G1100" s="262"/>
      <c r="H1100" s="263"/>
      <c r="I1100" s="107"/>
    </row>
    <row r="1101" spans="2:9" s="8" customFormat="1" ht="18" hidden="1" customHeight="1" x14ac:dyDescent="0.25">
      <c r="B1101" s="261"/>
      <c r="C1101" s="262"/>
      <c r="D1101" s="262"/>
      <c r="E1101" s="262"/>
      <c r="F1101" s="262"/>
      <c r="G1101" s="262"/>
      <c r="H1101" s="263"/>
      <c r="I1101" s="107"/>
    </row>
    <row r="1102" spans="2:9" s="8" customFormat="1" ht="18" hidden="1" customHeight="1" x14ac:dyDescent="0.25">
      <c r="B1102" s="261"/>
      <c r="C1102" s="262"/>
      <c r="D1102" s="262"/>
      <c r="E1102" s="262"/>
      <c r="F1102" s="262"/>
      <c r="G1102" s="262"/>
      <c r="H1102" s="263"/>
      <c r="I1102" s="107"/>
    </row>
    <row r="1103" spans="2:9" s="8" customFormat="1" ht="17.25" hidden="1" customHeight="1" x14ac:dyDescent="0.25">
      <c r="B1103" s="261"/>
      <c r="C1103" s="262"/>
      <c r="D1103" s="262"/>
      <c r="E1103" s="262"/>
      <c r="F1103" s="262"/>
      <c r="G1103" s="262"/>
      <c r="H1103" s="263"/>
      <c r="I1103" s="107"/>
    </row>
    <row r="1104" spans="2:9" s="8" customFormat="1" ht="18" hidden="1" customHeight="1" x14ac:dyDescent="0.25">
      <c r="B1104" s="261"/>
      <c r="C1104" s="262"/>
      <c r="D1104" s="262"/>
      <c r="E1104" s="262"/>
      <c r="F1104" s="262"/>
      <c r="G1104" s="262"/>
      <c r="H1104" s="263"/>
      <c r="I1104" s="107"/>
    </row>
    <row r="1105" spans="2:9" s="8" customFormat="1" ht="18" hidden="1" customHeight="1" x14ac:dyDescent="0.25">
      <c r="B1105" s="261"/>
      <c r="C1105" s="262"/>
      <c r="D1105" s="262"/>
      <c r="E1105" s="262"/>
      <c r="F1105" s="262"/>
      <c r="G1105" s="262"/>
      <c r="H1105" s="263"/>
      <c r="I1105" s="107"/>
    </row>
    <row r="1106" spans="2:9" s="8" customFormat="1" ht="18" hidden="1" customHeight="1" x14ac:dyDescent="0.25">
      <c r="B1106" s="261"/>
      <c r="C1106" s="262"/>
      <c r="D1106" s="262"/>
      <c r="E1106" s="262"/>
      <c r="F1106" s="262"/>
      <c r="G1106" s="262"/>
      <c r="H1106" s="263"/>
      <c r="I1106" s="107"/>
    </row>
    <row r="1107" spans="2:9" s="8" customFormat="1" ht="18" hidden="1" customHeight="1" x14ac:dyDescent="0.25">
      <c r="B1107" s="261"/>
      <c r="C1107" s="262"/>
      <c r="D1107" s="262"/>
      <c r="E1107" s="262"/>
      <c r="F1107" s="262"/>
      <c r="G1107" s="262"/>
      <c r="H1107" s="263"/>
      <c r="I1107" s="107"/>
    </row>
    <row r="1108" spans="2:9" s="8" customFormat="1" ht="18" hidden="1" customHeight="1" x14ac:dyDescent="0.25">
      <c r="B1108" s="261"/>
      <c r="C1108" s="262"/>
      <c r="D1108" s="262"/>
      <c r="E1108" s="262"/>
      <c r="F1108" s="262"/>
      <c r="G1108" s="262"/>
      <c r="H1108" s="263"/>
      <c r="I1108" s="107"/>
    </row>
    <row r="1109" spans="2:9" s="8" customFormat="1" ht="18" hidden="1" customHeight="1" x14ac:dyDescent="0.25">
      <c r="B1109" s="261"/>
      <c r="C1109" s="262"/>
      <c r="D1109" s="262"/>
      <c r="E1109" s="262"/>
      <c r="F1109" s="262"/>
      <c r="G1109" s="262"/>
      <c r="H1109" s="263"/>
      <c r="I1109" s="107"/>
    </row>
    <row r="1110" spans="2:9" s="8" customFormat="1" ht="18" hidden="1" customHeight="1" x14ac:dyDescent="0.25">
      <c r="B1110" s="261"/>
      <c r="C1110" s="262"/>
      <c r="D1110" s="262"/>
      <c r="E1110" s="262"/>
      <c r="F1110" s="262"/>
      <c r="G1110" s="262"/>
      <c r="H1110" s="263"/>
      <c r="I1110" s="107"/>
    </row>
    <row r="1111" spans="2:9" s="8" customFormat="1" ht="18" hidden="1" customHeight="1" x14ac:dyDescent="0.25">
      <c r="B1111" s="261"/>
      <c r="C1111" s="262"/>
      <c r="D1111" s="262"/>
      <c r="E1111" s="262"/>
      <c r="F1111" s="262"/>
      <c r="G1111" s="262"/>
      <c r="H1111" s="263"/>
      <c r="I1111" s="107"/>
    </row>
    <row r="1112" spans="2:9" s="8" customFormat="1" ht="14.25" hidden="1" customHeight="1" x14ac:dyDescent="0.25">
      <c r="B1112" s="261"/>
      <c r="C1112" s="262"/>
      <c r="D1112" s="262"/>
      <c r="E1112" s="262"/>
      <c r="F1112" s="262"/>
      <c r="G1112" s="262"/>
      <c r="H1112" s="263"/>
      <c r="I1112" s="107"/>
    </row>
    <row r="1113" spans="2:9" s="8" customFormat="1" ht="18" hidden="1" customHeight="1" x14ac:dyDescent="0.25">
      <c r="B1113" s="261"/>
      <c r="C1113" s="262"/>
      <c r="D1113" s="262"/>
      <c r="E1113" s="262"/>
      <c r="F1113" s="262"/>
      <c r="G1113" s="262"/>
      <c r="H1113" s="263"/>
      <c r="I1113" s="107"/>
    </row>
    <row r="1114" spans="2:9" s="8" customFormat="1" ht="18" hidden="1" customHeight="1" x14ac:dyDescent="0.25">
      <c r="B1114" s="261"/>
      <c r="C1114" s="262"/>
      <c r="D1114" s="262"/>
      <c r="E1114" s="262"/>
      <c r="F1114" s="262"/>
      <c r="G1114" s="262"/>
      <c r="H1114" s="263"/>
      <c r="I1114" s="107"/>
    </row>
    <row r="1115" spans="2:9" s="8" customFormat="1" ht="18" hidden="1" customHeight="1" x14ac:dyDescent="0.25">
      <c r="B1115" s="261"/>
      <c r="C1115" s="262"/>
      <c r="D1115" s="262"/>
      <c r="E1115" s="262"/>
      <c r="F1115" s="262"/>
      <c r="G1115" s="262"/>
      <c r="H1115" s="263"/>
      <c r="I1115" s="107"/>
    </row>
    <row r="1116" spans="2:9" s="8" customFormat="1" ht="18" hidden="1" customHeight="1" x14ac:dyDescent="0.25">
      <c r="B1116" s="261"/>
      <c r="C1116" s="262"/>
      <c r="D1116" s="262"/>
      <c r="E1116" s="262"/>
      <c r="F1116" s="262"/>
      <c r="G1116" s="262"/>
      <c r="H1116" s="263"/>
      <c r="I1116" s="107"/>
    </row>
    <row r="1117" spans="2:9" s="8" customFormat="1" ht="18" hidden="1" customHeight="1" x14ac:dyDescent="0.25">
      <c r="B1117" s="261"/>
      <c r="C1117" s="262"/>
      <c r="D1117" s="262"/>
      <c r="E1117" s="262"/>
      <c r="F1117" s="262"/>
      <c r="G1117" s="262"/>
      <c r="H1117" s="263"/>
      <c r="I1117" s="107"/>
    </row>
    <row r="1118" spans="2:9" s="8" customFormat="1" ht="18" hidden="1" customHeight="1" x14ac:dyDescent="0.25">
      <c r="B1118" s="261"/>
      <c r="C1118" s="262"/>
      <c r="D1118" s="262"/>
      <c r="E1118" s="262"/>
      <c r="F1118" s="262"/>
      <c r="G1118" s="262"/>
      <c r="H1118" s="263"/>
      <c r="I1118" s="107"/>
    </row>
    <row r="1119" spans="2:9" s="8" customFormat="1" ht="18" hidden="1" customHeight="1" x14ac:dyDescent="0.25">
      <c r="B1119" s="261"/>
      <c r="C1119" s="262"/>
      <c r="D1119" s="262"/>
      <c r="E1119" s="262"/>
      <c r="F1119" s="262"/>
      <c r="G1119" s="262"/>
      <c r="H1119" s="263"/>
      <c r="I1119" s="107"/>
    </row>
    <row r="1120" spans="2:9" s="8" customFormat="1" ht="18" hidden="1" customHeight="1" x14ac:dyDescent="0.25">
      <c r="B1120" s="261"/>
      <c r="C1120" s="262"/>
      <c r="D1120" s="262"/>
      <c r="E1120" s="262"/>
      <c r="F1120" s="262"/>
      <c r="G1120" s="262"/>
      <c r="H1120" s="263"/>
      <c r="I1120" s="107"/>
    </row>
    <row r="1121" spans="2:9" s="8" customFormat="1" ht="18" hidden="1" customHeight="1" x14ac:dyDescent="0.25">
      <c r="B1121" s="261"/>
      <c r="C1121" s="262"/>
      <c r="D1121" s="262"/>
      <c r="E1121" s="262"/>
      <c r="F1121" s="262"/>
      <c r="G1121" s="262"/>
      <c r="H1121" s="263"/>
      <c r="I1121" s="107"/>
    </row>
    <row r="1122" spans="2:9" s="8" customFormat="1" ht="18" hidden="1" customHeight="1" x14ac:dyDescent="0.25">
      <c r="B1122" s="261"/>
      <c r="C1122" s="262"/>
      <c r="D1122" s="262"/>
      <c r="E1122" s="262"/>
      <c r="F1122" s="262"/>
      <c r="G1122" s="262"/>
      <c r="H1122" s="263"/>
      <c r="I1122" s="107"/>
    </row>
    <row r="1123" spans="2:9" s="8" customFormat="1" ht="18" hidden="1" customHeight="1" x14ac:dyDescent="0.25">
      <c r="B1123" s="261"/>
      <c r="C1123" s="262"/>
      <c r="D1123" s="262"/>
      <c r="E1123" s="262"/>
      <c r="F1123" s="262"/>
      <c r="G1123" s="262"/>
      <c r="H1123" s="263"/>
      <c r="I1123" s="107"/>
    </row>
    <row r="1124" spans="2:9" s="8" customFormat="1" ht="15.75" hidden="1" customHeight="1" x14ac:dyDescent="0.25">
      <c r="B1124" s="261"/>
      <c r="C1124" s="262"/>
      <c r="D1124" s="262"/>
      <c r="E1124" s="262"/>
      <c r="F1124" s="262"/>
      <c r="G1124" s="262"/>
      <c r="H1124" s="263"/>
      <c r="I1124" s="107"/>
    </row>
    <row r="1125" spans="2:9" s="8" customFormat="1" ht="18" hidden="1" customHeight="1" x14ac:dyDescent="0.25">
      <c r="B1125" s="261"/>
      <c r="C1125" s="262"/>
      <c r="D1125" s="262"/>
      <c r="E1125" s="262"/>
      <c r="F1125" s="262"/>
      <c r="G1125" s="262"/>
      <c r="H1125" s="263"/>
      <c r="I1125" s="107"/>
    </row>
    <row r="1126" spans="2:9" s="8" customFormat="1" ht="18" hidden="1" customHeight="1" x14ac:dyDescent="0.25">
      <c r="B1126" s="261"/>
      <c r="C1126" s="262"/>
      <c r="D1126" s="262"/>
      <c r="E1126" s="262"/>
      <c r="F1126" s="262"/>
      <c r="G1126" s="262"/>
      <c r="H1126" s="263"/>
      <c r="I1126" s="107"/>
    </row>
    <row r="1127" spans="2:9" s="8" customFormat="1" ht="18" hidden="1" customHeight="1" x14ac:dyDescent="0.25">
      <c r="B1127" s="261"/>
      <c r="C1127" s="262"/>
      <c r="D1127" s="262"/>
      <c r="E1127" s="262"/>
      <c r="F1127" s="262"/>
      <c r="G1127" s="262"/>
      <c r="H1127" s="263"/>
      <c r="I1127" s="107"/>
    </row>
    <row r="1128" spans="2:9" s="8" customFormat="1" ht="18" hidden="1" customHeight="1" x14ac:dyDescent="0.25">
      <c r="B1128" s="261"/>
      <c r="C1128" s="262"/>
      <c r="D1128" s="262"/>
      <c r="E1128" s="262"/>
      <c r="F1128" s="262"/>
      <c r="G1128" s="262"/>
      <c r="H1128" s="263"/>
      <c r="I1128" s="107"/>
    </row>
    <row r="1129" spans="2:9" s="8" customFormat="1" ht="18" hidden="1" customHeight="1" x14ac:dyDescent="0.25">
      <c r="B1129" s="261"/>
      <c r="C1129" s="262"/>
      <c r="D1129" s="262"/>
      <c r="E1129" s="262"/>
      <c r="F1129" s="262"/>
      <c r="G1129" s="262"/>
      <c r="H1129" s="263"/>
      <c r="I1129" s="107"/>
    </row>
    <row r="1130" spans="2:9" s="8" customFormat="1" ht="18" hidden="1" customHeight="1" x14ac:dyDescent="0.25">
      <c r="B1130" s="261"/>
      <c r="C1130" s="262"/>
      <c r="D1130" s="262"/>
      <c r="E1130" s="262"/>
      <c r="F1130" s="262"/>
      <c r="G1130" s="262"/>
      <c r="H1130" s="263"/>
      <c r="I1130" s="107"/>
    </row>
    <row r="1131" spans="2:9" s="8" customFormat="1" ht="18" hidden="1" customHeight="1" x14ac:dyDescent="0.25">
      <c r="B1131" s="261"/>
      <c r="C1131" s="262"/>
      <c r="D1131" s="262"/>
      <c r="E1131" s="262"/>
      <c r="F1131" s="262"/>
      <c r="G1131" s="262"/>
      <c r="H1131" s="263"/>
      <c r="I1131" s="107"/>
    </row>
    <row r="1132" spans="2:9" s="8" customFormat="1" ht="18" hidden="1" customHeight="1" x14ac:dyDescent="0.25">
      <c r="B1132" s="261"/>
      <c r="C1132" s="262"/>
      <c r="D1132" s="262"/>
      <c r="E1132" s="262"/>
      <c r="F1132" s="262"/>
      <c r="G1132" s="262"/>
      <c r="H1132" s="263"/>
      <c r="I1132" s="107"/>
    </row>
    <row r="1133" spans="2:9" s="8" customFormat="1" ht="18" hidden="1" customHeight="1" x14ac:dyDescent="0.25">
      <c r="B1133" s="261"/>
      <c r="C1133" s="262"/>
      <c r="D1133" s="262"/>
      <c r="E1133" s="262"/>
      <c r="F1133" s="262"/>
      <c r="G1133" s="262"/>
      <c r="H1133" s="263"/>
      <c r="I1133" s="107"/>
    </row>
    <row r="1134" spans="2:9" s="8" customFormat="1" ht="18" hidden="1" customHeight="1" x14ac:dyDescent="0.25">
      <c r="B1134" s="261"/>
      <c r="C1134" s="262"/>
      <c r="D1134" s="262"/>
      <c r="E1134" s="262"/>
      <c r="F1134" s="262"/>
      <c r="G1134" s="262"/>
      <c r="H1134" s="263"/>
      <c r="I1134" s="107"/>
    </row>
    <row r="1135" spans="2:9" s="8" customFormat="1" ht="18" hidden="1" customHeight="1" x14ac:dyDescent="0.25">
      <c r="B1135" s="261"/>
      <c r="C1135" s="262"/>
      <c r="D1135" s="262"/>
      <c r="E1135" s="262"/>
      <c r="F1135" s="262"/>
      <c r="G1135" s="262"/>
      <c r="H1135" s="263"/>
      <c r="I1135" s="107"/>
    </row>
    <row r="1136" spans="2:9" s="8" customFormat="1" ht="14.25" hidden="1" customHeight="1" x14ac:dyDescent="0.25">
      <c r="B1136" s="261"/>
      <c r="C1136" s="262"/>
      <c r="D1136" s="262"/>
      <c r="E1136" s="262"/>
      <c r="F1136" s="262"/>
      <c r="G1136" s="262"/>
      <c r="H1136" s="263"/>
      <c r="I1136" s="107"/>
    </row>
    <row r="1137" spans="2:9" s="8" customFormat="1" ht="18" hidden="1" customHeight="1" x14ac:dyDescent="0.25">
      <c r="B1137" s="261"/>
      <c r="C1137" s="262"/>
      <c r="D1137" s="262"/>
      <c r="E1137" s="262"/>
      <c r="F1137" s="262"/>
      <c r="G1137" s="262"/>
      <c r="H1137" s="263"/>
      <c r="I1137" s="107"/>
    </row>
    <row r="1138" spans="2:9" s="8" customFormat="1" ht="18" hidden="1" customHeight="1" x14ac:dyDescent="0.25">
      <c r="B1138" s="261"/>
      <c r="C1138" s="262"/>
      <c r="D1138" s="262"/>
      <c r="E1138" s="262"/>
      <c r="F1138" s="262"/>
      <c r="G1138" s="262"/>
      <c r="H1138" s="263"/>
      <c r="I1138" s="107"/>
    </row>
    <row r="1139" spans="2:9" s="8" customFormat="1" ht="18" hidden="1" customHeight="1" x14ac:dyDescent="0.25">
      <c r="B1139" s="261"/>
      <c r="C1139" s="262"/>
      <c r="D1139" s="262"/>
      <c r="E1139" s="262"/>
      <c r="F1139" s="262"/>
      <c r="G1139" s="262"/>
      <c r="H1139" s="263"/>
      <c r="I1139" s="107"/>
    </row>
    <row r="1140" spans="2:9" s="8" customFormat="1" ht="18" hidden="1" customHeight="1" x14ac:dyDescent="0.25">
      <c r="B1140" s="261"/>
      <c r="C1140" s="262"/>
      <c r="D1140" s="262"/>
      <c r="E1140" s="262"/>
      <c r="F1140" s="262"/>
      <c r="G1140" s="262"/>
      <c r="H1140" s="263"/>
      <c r="I1140" s="107"/>
    </row>
    <row r="1141" spans="2:9" s="8" customFormat="1" ht="18" hidden="1" customHeight="1" x14ac:dyDescent="0.25">
      <c r="B1141" s="261"/>
      <c r="C1141" s="262"/>
      <c r="D1141" s="262"/>
      <c r="E1141" s="262"/>
      <c r="F1141" s="262"/>
      <c r="G1141" s="262"/>
      <c r="H1141" s="263"/>
      <c r="I1141" s="107"/>
    </row>
    <row r="1142" spans="2:9" s="8" customFormat="1" ht="18" hidden="1" customHeight="1" x14ac:dyDescent="0.25">
      <c r="B1142" s="261"/>
      <c r="C1142" s="262"/>
      <c r="D1142" s="262"/>
      <c r="E1142" s="262"/>
      <c r="F1142" s="262"/>
      <c r="G1142" s="262"/>
      <c r="H1142" s="263"/>
      <c r="I1142" s="107"/>
    </row>
    <row r="1143" spans="2:9" s="8" customFormat="1" ht="18" hidden="1" customHeight="1" x14ac:dyDescent="0.25">
      <c r="B1143" s="261"/>
      <c r="C1143" s="262"/>
      <c r="D1143" s="262"/>
      <c r="E1143" s="262"/>
      <c r="F1143" s="262"/>
      <c r="G1143" s="262"/>
      <c r="H1143" s="263"/>
      <c r="I1143" s="107"/>
    </row>
    <row r="1144" spans="2:9" s="8" customFormat="1" ht="18" hidden="1" customHeight="1" x14ac:dyDescent="0.25">
      <c r="B1144" s="261"/>
      <c r="C1144" s="262"/>
      <c r="D1144" s="262"/>
      <c r="E1144" s="262"/>
      <c r="F1144" s="262"/>
      <c r="G1144" s="262"/>
      <c r="H1144" s="263"/>
      <c r="I1144" s="107"/>
    </row>
    <row r="1145" spans="2:9" s="8" customFormat="1" ht="18" hidden="1" customHeight="1" x14ac:dyDescent="0.25">
      <c r="B1145" s="261"/>
      <c r="C1145" s="262"/>
      <c r="D1145" s="262"/>
      <c r="E1145" s="262"/>
      <c r="F1145" s="262"/>
      <c r="G1145" s="262"/>
      <c r="H1145" s="263"/>
      <c r="I1145" s="107"/>
    </row>
    <row r="1146" spans="2:9" s="8" customFormat="1" ht="18" hidden="1" customHeight="1" x14ac:dyDescent="0.25">
      <c r="B1146" s="261"/>
      <c r="C1146" s="262"/>
      <c r="D1146" s="262"/>
      <c r="E1146" s="262"/>
      <c r="F1146" s="262"/>
      <c r="G1146" s="262"/>
      <c r="H1146" s="263"/>
      <c r="I1146" s="107"/>
    </row>
    <row r="1147" spans="2:9" s="8" customFormat="1" ht="18" hidden="1" customHeight="1" x14ac:dyDescent="0.25">
      <c r="B1147" s="261"/>
      <c r="C1147" s="262"/>
      <c r="D1147" s="262"/>
      <c r="E1147" s="262"/>
      <c r="F1147" s="262"/>
      <c r="G1147" s="262"/>
      <c r="H1147" s="263"/>
      <c r="I1147" s="107"/>
    </row>
    <row r="1148" spans="2:9" s="8" customFormat="1" ht="18" hidden="1" customHeight="1" x14ac:dyDescent="0.25">
      <c r="B1148" s="261"/>
      <c r="C1148" s="262"/>
      <c r="D1148" s="262"/>
      <c r="E1148" s="262"/>
      <c r="F1148" s="262"/>
      <c r="G1148" s="262"/>
      <c r="H1148" s="263"/>
      <c r="I1148" s="107"/>
    </row>
    <row r="1149" spans="2:9" s="8" customFormat="1" ht="18" hidden="1" customHeight="1" x14ac:dyDescent="0.25">
      <c r="B1149" s="261"/>
      <c r="C1149" s="262"/>
      <c r="D1149" s="262"/>
      <c r="E1149" s="262"/>
      <c r="F1149" s="262"/>
      <c r="G1149" s="262"/>
      <c r="H1149" s="263"/>
      <c r="I1149" s="107"/>
    </row>
    <row r="1150" spans="2:9" s="8" customFormat="1" ht="18" hidden="1" customHeight="1" x14ac:dyDescent="0.25">
      <c r="B1150" s="261"/>
      <c r="C1150" s="262"/>
      <c r="D1150" s="262"/>
      <c r="E1150" s="262"/>
      <c r="F1150" s="262"/>
      <c r="G1150" s="262"/>
      <c r="H1150" s="263"/>
      <c r="I1150" s="107"/>
    </row>
    <row r="1151" spans="2:9" s="8" customFormat="1" ht="18" hidden="1" customHeight="1" x14ac:dyDescent="0.25">
      <c r="B1151" s="261"/>
      <c r="C1151" s="262"/>
      <c r="D1151" s="262"/>
      <c r="E1151" s="262"/>
      <c r="F1151" s="262"/>
      <c r="G1151" s="262"/>
      <c r="H1151" s="263"/>
      <c r="I1151" s="107"/>
    </row>
    <row r="1152" spans="2:9" s="8" customFormat="1" ht="15.75" hidden="1" customHeight="1" x14ac:dyDescent="0.25">
      <c r="B1152" s="261"/>
      <c r="C1152" s="262"/>
      <c r="D1152" s="262"/>
      <c r="E1152" s="262"/>
      <c r="F1152" s="262"/>
      <c r="G1152" s="262"/>
      <c r="H1152" s="263"/>
      <c r="I1152" s="107"/>
    </row>
    <row r="1153" spans="2:9" s="8" customFormat="1" ht="18" hidden="1" customHeight="1" x14ac:dyDescent="0.25">
      <c r="B1153" s="261"/>
      <c r="C1153" s="262"/>
      <c r="D1153" s="262"/>
      <c r="E1153" s="262"/>
      <c r="F1153" s="262"/>
      <c r="G1153" s="262"/>
      <c r="H1153" s="263"/>
      <c r="I1153" s="107"/>
    </row>
    <row r="1154" spans="2:9" s="8" customFormat="1" ht="18" hidden="1" customHeight="1" x14ac:dyDescent="0.25">
      <c r="B1154" s="261"/>
      <c r="C1154" s="262"/>
      <c r="D1154" s="262"/>
      <c r="E1154" s="262"/>
      <c r="F1154" s="262"/>
      <c r="G1154" s="262"/>
      <c r="H1154" s="263"/>
      <c r="I1154" s="107"/>
    </row>
    <row r="1155" spans="2:9" s="8" customFormat="1" ht="18" hidden="1" customHeight="1" x14ac:dyDescent="0.25">
      <c r="B1155" s="261"/>
      <c r="C1155" s="262"/>
      <c r="D1155" s="262"/>
      <c r="E1155" s="262"/>
      <c r="F1155" s="262"/>
      <c r="G1155" s="262"/>
      <c r="H1155" s="263"/>
      <c r="I1155" s="107"/>
    </row>
    <row r="1156" spans="2:9" s="8" customFormat="1" ht="18" hidden="1" customHeight="1" x14ac:dyDescent="0.25">
      <c r="B1156" s="261"/>
      <c r="C1156" s="262"/>
      <c r="D1156" s="262"/>
      <c r="E1156" s="262"/>
      <c r="F1156" s="262"/>
      <c r="G1156" s="262"/>
      <c r="H1156" s="263"/>
      <c r="I1156" s="107"/>
    </row>
    <row r="1157" spans="2:9" s="8" customFormat="1" ht="18" hidden="1" customHeight="1" x14ac:dyDescent="0.25">
      <c r="B1157" s="261"/>
      <c r="C1157" s="262"/>
      <c r="D1157" s="262"/>
      <c r="E1157" s="262"/>
      <c r="F1157" s="262"/>
      <c r="G1157" s="262"/>
      <c r="H1157" s="263"/>
      <c r="I1157" s="107"/>
    </row>
    <row r="1158" spans="2:9" s="8" customFormat="1" ht="18" hidden="1" customHeight="1" x14ac:dyDescent="0.25">
      <c r="B1158" s="261"/>
      <c r="C1158" s="262"/>
      <c r="D1158" s="262"/>
      <c r="E1158" s="262"/>
      <c r="F1158" s="262"/>
      <c r="G1158" s="262"/>
      <c r="H1158" s="263"/>
      <c r="I1158" s="107"/>
    </row>
    <row r="1159" spans="2:9" s="8" customFormat="1" ht="18" hidden="1" customHeight="1" x14ac:dyDescent="0.25">
      <c r="B1159" s="261"/>
      <c r="C1159" s="262"/>
      <c r="D1159" s="262"/>
      <c r="E1159" s="262"/>
      <c r="F1159" s="262"/>
      <c r="G1159" s="262"/>
      <c r="H1159" s="263"/>
      <c r="I1159" s="107"/>
    </row>
    <row r="1160" spans="2:9" s="8" customFormat="1" ht="18" hidden="1" customHeight="1" x14ac:dyDescent="0.25">
      <c r="B1160" s="261"/>
      <c r="C1160" s="262"/>
      <c r="D1160" s="262"/>
      <c r="E1160" s="262"/>
      <c r="F1160" s="262"/>
      <c r="G1160" s="262"/>
      <c r="H1160" s="263"/>
      <c r="I1160" s="107"/>
    </row>
    <row r="1161" spans="2:9" s="8" customFormat="1" ht="18" hidden="1" customHeight="1" x14ac:dyDescent="0.25">
      <c r="B1161" s="261"/>
      <c r="C1161" s="262"/>
      <c r="D1161" s="262"/>
      <c r="E1161" s="262"/>
      <c r="F1161" s="262"/>
      <c r="G1161" s="262"/>
      <c r="H1161" s="263"/>
      <c r="I1161" s="107"/>
    </row>
    <row r="1162" spans="2:9" s="8" customFormat="1" ht="18" hidden="1" customHeight="1" x14ac:dyDescent="0.25">
      <c r="B1162" s="261"/>
      <c r="C1162" s="262"/>
      <c r="D1162" s="262"/>
      <c r="E1162" s="262"/>
      <c r="F1162" s="262"/>
      <c r="G1162" s="262"/>
      <c r="H1162" s="263"/>
      <c r="I1162" s="107"/>
    </row>
    <row r="1163" spans="2:9" s="8" customFormat="1" ht="18" hidden="1" customHeight="1" x14ac:dyDescent="0.25">
      <c r="B1163" s="261"/>
      <c r="C1163" s="262"/>
      <c r="D1163" s="262"/>
      <c r="E1163" s="262"/>
      <c r="F1163" s="262"/>
      <c r="G1163" s="262"/>
      <c r="H1163" s="263"/>
      <c r="I1163" s="107"/>
    </row>
    <row r="1164" spans="2:9" s="8" customFormat="1" ht="15" hidden="1" customHeight="1" x14ac:dyDescent="0.25">
      <c r="B1164" s="261"/>
      <c r="C1164" s="262"/>
      <c r="D1164" s="262"/>
      <c r="E1164" s="262"/>
      <c r="F1164" s="262"/>
      <c r="G1164" s="262"/>
      <c r="H1164" s="263"/>
      <c r="I1164" s="107"/>
    </row>
    <row r="1165" spans="2:9" s="8" customFormat="1" ht="18" hidden="1" customHeight="1" x14ac:dyDescent="0.25">
      <c r="B1165" s="261"/>
      <c r="C1165" s="262"/>
      <c r="D1165" s="262"/>
      <c r="E1165" s="262"/>
      <c r="F1165" s="262"/>
      <c r="G1165" s="262"/>
      <c r="H1165" s="263"/>
      <c r="I1165" s="107"/>
    </row>
    <row r="1166" spans="2:9" s="8" customFormat="1" ht="18" hidden="1" customHeight="1" x14ac:dyDescent="0.25">
      <c r="B1166" s="261"/>
      <c r="C1166" s="262"/>
      <c r="D1166" s="262"/>
      <c r="E1166" s="262"/>
      <c r="F1166" s="262"/>
      <c r="G1166" s="262"/>
      <c r="H1166" s="263"/>
      <c r="I1166" s="107"/>
    </row>
    <row r="1167" spans="2:9" s="8" customFormat="1" ht="18" hidden="1" customHeight="1" x14ac:dyDescent="0.25">
      <c r="B1167" s="261"/>
      <c r="C1167" s="262"/>
      <c r="D1167" s="262"/>
      <c r="E1167" s="262"/>
      <c r="F1167" s="262"/>
      <c r="G1167" s="262"/>
      <c r="H1167" s="263"/>
      <c r="I1167" s="107"/>
    </row>
    <row r="1168" spans="2:9" s="8" customFormat="1" ht="18" hidden="1" customHeight="1" x14ac:dyDescent="0.25">
      <c r="B1168" s="261"/>
      <c r="C1168" s="262"/>
      <c r="D1168" s="262"/>
      <c r="E1168" s="262"/>
      <c r="F1168" s="262"/>
      <c r="G1168" s="262"/>
      <c r="H1168" s="263"/>
      <c r="I1168" s="107"/>
    </row>
    <row r="1169" spans="2:9" s="8" customFormat="1" ht="18" hidden="1" customHeight="1" x14ac:dyDescent="0.25">
      <c r="B1169" s="261"/>
      <c r="C1169" s="262"/>
      <c r="D1169" s="262"/>
      <c r="E1169" s="262"/>
      <c r="F1169" s="262"/>
      <c r="G1169" s="262"/>
      <c r="H1169" s="263"/>
      <c r="I1169" s="107"/>
    </row>
    <row r="1170" spans="2:9" s="8" customFormat="1" ht="18" hidden="1" customHeight="1" x14ac:dyDescent="0.25">
      <c r="B1170" s="261"/>
      <c r="C1170" s="262"/>
      <c r="D1170" s="262"/>
      <c r="E1170" s="262"/>
      <c r="F1170" s="262"/>
      <c r="G1170" s="262"/>
      <c r="H1170" s="263"/>
      <c r="I1170" s="107"/>
    </row>
    <row r="1171" spans="2:9" s="8" customFormat="1" ht="18" hidden="1" customHeight="1" x14ac:dyDescent="0.25">
      <c r="B1171" s="261"/>
      <c r="C1171" s="262"/>
      <c r="D1171" s="262"/>
      <c r="E1171" s="262"/>
      <c r="F1171" s="262"/>
      <c r="G1171" s="262"/>
      <c r="H1171" s="263"/>
      <c r="I1171" s="107"/>
    </row>
    <row r="1172" spans="2:9" s="8" customFormat="1" ht="18" hidden="1" customHeight="1" x14ac:dyDescent="0.25">
      <c r="B1172" s="261"/>
      <c r="C1172" s="262"/>
      <c r="D1172" s="262"/>
      <c r="E1172" s="262"/>
      <c r="F1172" s="262"/>
      <c r="G1172" s="262"/>
      <c r="H1172" s="263"/>
      <c r="I1172" s="107"/>
    </row>
    <row r="1173" spans="2:9" s="8" customFormat="1" ht="18" hidden="1" customHeight="1" x14ac:dyDescent="0.25">
      <c r="B1173" s="261"/>
      <c r="C1173" s="262"/>
      <c r="D1173" s="262"/>
      <c r="E1173" s="262"/>
      <c r="F1173" s="262"/>
      <c r="G1173" s="262"/>
      <c r="H1173" s="263"/>
      <c r="I1173" s="107"/>
    </row>
    <row r="1174" spans="2:9" s="8" customFormat="1" ht="18" hidden="1" customHeight="1" x14ac:dyDescent="0.25">
      <c r="B1174" s="261"/>
      <c r="C1174" s="262"/>
      <c r="D1174" s="262"/>
      <c r="E1174" s="262"/>
      <c r="F1174" s="262"/>
      <c r="G1174" s="262"/>
      <c r="H1174" s="263"/>
      <c r="I1174" s="107"/>
    </row>
    <row r="1175" spans="2:9" s="8" customFormat="1" ht="18" hidden="1" customHeight="1" x14ac:dyDescent="0.25">
      <c r="B1175" s="261"/>
      <c r="C1175" s="262"/>
      <c r="D1175" s="262"/>
      <c r="E1175" s="262"/>
      <c r="F1175" s="262"/>
      <c r="G1175" s="262"/>
      <c r="H1175" s="263"/>
      <c r="I1175" s="107"/>
    </row>
    <row r="1176" spans="2:9" s="8" customFormat="1" ht="18" hidden="1" customHeight="1" x14ac:dyDescent="0.25">
      <c r="B1176" s="261"/>
      <c r="C1176" s="262"/>
      <c r="D1176" s="262"/>
      <c r="E1176" s="262"/>
      <c r="F1176" s="262"/>
      <c r="G1176" s="262"/>
      <c r="H1176" s="263"/>
      <c r="I1176" s="107"/>
    </row>
    <row r="1177" spans="2:9" s="8" customFormat="1" ht="15.75" hidden="1" customHeight="1" x14ac:dyDescent="0.25">
      <c r="B1177" s="261"/>
      <c r="C1177" s="262"/>
      <c r="D1177" s="262"/>
      <c r="E1177" s="262"/>
      <c r="F1177" s="262"/>
      <c r="G1177" s="262"/>
      <c r="H1177" s="263"/>
      <c r="I1177" s="107"/>
    </row>
    <row r="1178" spans="2:9" s="8" customFormat="1" ht="18" hidden="1" customHeight="1" x14ac:dyDescent="0.25">
      <c r="B1178" s="261"/>
      <c r="C1178" s="262"/>
      <c r="D1178" s="262"/>
      <c r="E1178" s="262"/>
      <c r="F1178" s="262"/>
      <c r="G1178" s="262"/>
      <c r="H1178" s="263"/>
      <c r="I1178" s="107"/>
    </row>
    <row r="1179" spans="2:9" s="8" customFormat="1" ht="18" hidden="1" customHeight="1" x14ac:dyDescent="0.25">
      <c r="B1179" s="261"/>
      <c r="C1179" s="262"/>
      <c r="D1179" s="262"/>
      <c r="E1179" s="262"/>
      <c r="F1179" s="262"/>
      <c r="G1179" s="262"/>
      <c r="H1179" s="263"/>
      <c r="I1179" s="107"/>
    </row>
    <row r="1180" spans="2:9" s="8" customFormat="1" ht="18" hidden="1" customHeight="1" x14ac:dyDescent="0.25">
      <c r="B1180" s="261"/>
      <c r="C1180" s="262"/>
      <c r="D1180" s="262"/>
      <c r="E1180" s="262"/>
      <c r="F1180" s="262"/>
      <c r="G1180" s="262"/>
      <c r="H1180" s="263"/>
      <c r="I1180" s="107"/>
    </row>
    <row r="1181" spans="2:9" s="8" customFormat="1" ht="18" hidden="1" customHeight="1" x14ac:dyDescent="0.25">
      <c r="B1181" s="261"/>
      <c r="C1181" s="262"/>
      <c r="D1181" s="262"/>
      <c r="E1181" s="262"/>
      <c r="F1181" s="262"/>
      <c r="G1181" s="262"/>
      <c r="H1181" s="263"/>
      <c r="I1181" s="107"/>
    </row>
    <row r="1182" spans="2:9" s="8" customFormat="1" ht="18" hidden="1" customHeight="1" x14ac:dyDescent="0.25">
      <c r="B1182" s="261"/>
      <c r="C1182" s="262"/>
      <c r="D1182" s="262"/>
      <c r="E1182" s="262"/>
      <c r="F1182" s="262"/>
      <c r="G1182" s="262"/>
      <c r="H1182" s="263"/>
      <c r="I1182" s="107"/>
    </row>
    <row r="1183" spans="2:9" s="8" customFormat="1" ht="18" hidden="1" customHeight="1" x14ac:dyDescent="0.25">
      <c r="B1183" s="261"/>
      <c r="C1183" s="262"/>
      <c r="D1183" s="262"/>
      <c r="E1183" s="262"/>
      <c r="F1183" s="262"/>
      <c r="G1183" s="262"/>
      <c r="H1183" s="263"/>
      <c r="I1183" s="107"/>
    </row>
    <row r="1184" spans="2:9" s="8" customFormat="1" ht="18" hidden="1" customHeight="1" x14ac:dyDescent="0.25">
      <c r="B1184" s="261"/>
      <c r="C1184" s="262"/>
      <c r="D1184" s="262"/>
      <c r="E1184" s="262"/>
      <c r="F1184" s="262"/>
      <c r="G1184" s="262"/>
      <c r="H1184" s="263"/>
      <c r="I1184" s="107"/>
    </row>
    <row r="1185" spans="2:11" s="8" customFormat="1" ht="18" hidden="1" customHeight="1" x14ac:dyDescent="0.25">
      <c r="B1185" s="261"/>
      <c r="C1185" s="262"/>
      <c r="D1185" s="262"/>
      <c r="E1185" s="262"/>
      <c r="F1185" s="262"/>
      <c r="G1185" s="262"/>
      <c r="H1185" s="263"/>
      <c r="I1185" s="107"/>
    </row>
    <row r="1186" spans="2:11" s="8" customFormat="1" ht="18" hidden="1" customHeight="1" x14ac:dyDescent="0.25">
      <c r="B1186" s="261"/>
      <c r="C1186" s="262"/>
      <c r="D1186" s="262"/>
      <c r="E1186" s="262"/>
      <c r="F1186" s="262"/>
      <c r="G1186" s="262"/>
      <c r="H1186" s="263"/>
      <c r="I1186" s="107"/>
    </row>
    <row r="1187" spans="2:11" s="8" customFormat="1" ht="18" hidden="1" customHeight="1" x14ac:dyDescent="0.25">
      <c r="B1187" s="337"/>
      <c r="C1187" s="338"/>
      <c r="D1187" s="338"/>
      <c r="E1187" s="338"/>
      <c r="F1187" s="338"/>
      <c r="G1187" s="338"/>
      <c r="H1187" s="339"/>
      <c r="I1187" s="107"/>
    </row>
    <row r="1188" spans="2:11" s="8" customFormat="1" ht="18" hidden="1" customHeight="1" x14ac:dyDescent="0.25">
      <c r="B1188" s="337"/>
      <c r="C1188" s="338"/>
      <c r="D1188" s="338"/>
      <c r="E1188" s="338"/>
      <c r="F1188" s="338"/>
      <c r="G1188" s="338"/>
      <c r="H1188" s="339"/>
      <c r="I1188" s="254"/>
    </row>
    <row r="1189" spans="2:11" s="8" customFormat="1" ht="18" hidden="1" customHeight="1" x14ac:dyDescent="0.25">
      <c r="B1189" s="345"/>
      <c r="C1189" s="346"/>
      <c r="D1189" s="346"/>
      <c r="E1189" s="346"/>
      <c r="F1189" s="346"/>
      <c r="G1189" s="346"/>
      <c r="H1189" s="347"/>
      <c r="I1189" s="107"/>
    </row>
    <row r="1190" spans="2:11" s="8" customFormat="1" ht="18" customHeight="1" thickBot="1" x14ac:dyDescent="0.3">
      <c r="B1190" s="135"/>
      <c r="C1190" s="136"/>
      <c r="D1190" s="137"/>
      <c r="E1190" s="137"/>
      <c r="F1190" s="137"/>
      <c r="G1190" s="138"/>
      <c r="H1190" s="258" t="s">
        <v>51</v>
      </c>
      <c r="I1190" s="48">
        <f>SUM(I543:I1189)</f>
        <v>4000</v>
      </c>
    </row>
    <row r="1191" spans="2:11" s="8" customFormat="1" ht="16.5" customHeight="1" thickTop="1" x14ac:dyDescent="0.25">
      <c r="B1191" s="10"/>
      <c r="C1191" s="7"/>
      <c r="D1191" s="7"/>
      <c r="E1191" s="7"/>
      <c r="F1191" s="7"/>
      <c r="G1191" s="7"/>
      <c r="H1191" s="7"/>
      <c r="I1191" s="7"/>
    </row>
    <row r="1192" spans="2:11" s="8" customFormat="1" ht="21" customHeight="1" x14ac:dyDescent="0.25">
      <c r="B1192" s="315" t="s">
        <v>234</v>
      </c>
      <c r="C1192" s="315"/>
      <c r="D1192" s="315"/>
      <c r="E1192" s="315"/>
      <c r="F1192" s="315"/>
      <c r="G1192" s="315"/>
      <c r="H1192" s="315"/>
      <c r="I1192" s="315"/>
    </row>
    <row r="1193" spans="2:11" s="11" customFormat="1" ht="22.5" customHeight="1" x14ac:dyDescent="0.25">
      <c r="B1193" s="317" t="s">
        <v>243</v>
      </c>
      <c r="C1193" s="317"/>
      <c r="D1193" s="317"/>
      <c r="E1193" s="317"/>
      <c r="F1193" s="317"/>
      <c r="G1193" s="317"/>
      <c r="H1193" s="317"/>
      <c r="I1193" s="317"/>
    </row>
    <row r="1194" spans="2:11" s="8" customFormat="1" ht="33" customHeight="1" x14ac:dyDescent="0.25">
      <c r="B1194" s="348" t="s">
        <v>244</v>
      </c>
      <c r="C1194" s="348"/>
      <c r="D1194" s="348"/>
      <c r="E1194" s="348"/>
      <c r="F1194" s="348"/>
      <c r="G1194" s="348"/>
      <c r="H1194" s="348"/>
      <c r="I1194" s="348"/>
      <c r="K1194" s="11"/>
    </row>
    <row r="1195" spans="2:11" s="8" customFormat="1" ht="21" customHeight="1" x14ac:dyDescent="0.25">
      <c r="B1195" s="155" t="s">
        <v>236</v>
      </c>
      <c r="C1195" s="340" t="s">
        <v>235</v>
      </c>
      <c r="D1195" s="340"/>
      <c r="E1195" s="340"/>
      <c r="F1195" s="340"/>
      <c r="G1195" s="340"/>
      <c r="H1195" s="340"/>
      <c r="I1195" s="340"/>
    </row>
    <row r="1196" spans="2:11" s="8" customFormat="1" ht="21" customHeight="1" x14ac:dyDescent="0.25">
      <c r="B1196" s="156" t="s">
        <v>237</v>
      </c>
      <c r="C1196" s="316" t="s">
        <v>251</v>
      </c>
      <c r="D1196" s="316"/>
      <c r="E1196" s="316"/>
      <c r="F1196" s="316"/>
      <c r="G1196" s="316"/>
      <c r="H1196" s="316"/>
      <c r="I1196" s="316"/>
    </row>
    <row r="1197" spans="2:11" s="8" customFormat="1" ht="21" customHeight="1" x14ac:dyDescent="0.25">
      <c r="B1197" s="156" t="s">
        <v>238</v>
      </c>
      <c r="C1197" s="316" t="s">
        <v>249</v>
      </c>
      <c r="D1197" s="316"/>
      <c r="E1197" s="316"/>
      <c r="F1197" s="316"/>
      <c r="G1197" s="316"/>
      <c r="H1197" s="316"/>
      <c r="I1197" s="316"/>
    </row>
    <row r="1198" spans="2:11" s="8" customFormat="1" ht="19.5" customHeight="1" x14ac:dyDescent="0.25">
      <c r="B1198" s="156" t="s">
        <v>239</v>
      </c>
      <c r="C1198" s="316" t="s">
        <v>241</v>
      </c>
      <c r="D1198" s="316"/>
      <c r="E1198" s="316"/>
      <c r="F1198" s="316"/>
      <c r="G1198" s="316"/>
      <c r="H1198" s="316"/>
      <c r="I1198" s="316"/>
    </row>
    <row r="1199" spans="2:11" s="143" customFormat="1" ht="19.5" customHeight="1" x14ac:dyDescent="0.25">
      <c r="B1199" s="156" t="s">
        <v>240</v>
      </c>
      <c r="C1199" s="316" t="s">
        <v>242</v>
      </c>
      <c r="D1199" s="316"/>
      <c r="E1199" s="316"/>
      <c r="F1199" s="316"/>
      <c r="G1199" s="316"/>
      <c r="H1199" s="316"/>
      <c r="I1199" s="316"/>
    </row>
    <row r="1200" spans="2:11" s="143" customFormat="1" ht="13.5" customHeight="1" x14ac:dyDescent="0.25">
      <c r="B1200" s="156"/>
      <c r="C1200" s="7"/>
      <c r="D1200" s="7"/>
      <c r="E1200" s="7"/>
      <c r="F1200" s="7"/>
      <c r="G1200" s="7"/>
      <c r="H1200" s="7"/>
      <c r="I1200" s="7"/>
    </row>
    <row r="1201" spans="2:9" s="8" customFormat="1" ht="24.9" customHeight="1" x14ac:dyDescent="0.25">
      <c r="B1201" s="350" t="s">
        <v>245</v>
      </c>
      <c r="C1201" s="350"/>
      <c r="D1201" s="350"/>
      <c r="E1201" s="350"/>
      <c r="F1201" s="350"/>
      <c r="G1201" s="350"/>
      <c r="H1201" s="350"/>
      <c r="I1201" s="350"/>
    </row>
    <row r="1202" spans="2:9" s="8" customFormat="1" ht="18.899999999999999" customHeight="1" x14ac:dyDescent="0.25">
      <c r="B1202" s="363" t="s">
        <v>99</v>
      </c>
      <c r="C1202" s="364"/>
      <c r="D1202" s="364"/>
      <c r="E1202" s="364"/>
      <c r="F1202" s="365"/>
      <c r="G1202" s="361" t="s">
        <v>113</v>
      </c>
      <c r="H1202" s="359" t="s">
        <v>117</v>
      </c>
      <c r="I1202" s="360"/>
    </row>
    <row r="1203" spans="2:9" s="8" customFormat="1" ht="63.9" customHeight="1" x14ac:dyDescent="0.25">
      <c r="B1203" s="366"/>
      <c r="C1203" s="367"/>
      <c r="D1203" s="367"/>
      <c r="E1203" s="367"/>
      <c r="F1203" s="368"/>
      <c r="G1203" s="362"/>
      <c r="H1203" s="37" t="s">
        <v>100</v>
      </c>
      <c r="I1203" s="32" t="s">
        <v>123</v>
      </c>
    </row>
    <row r="1204" spans="2:9" s="8" customFormat="1" ht="26.4" customHeight="1" x14ac:dyDescent="0.25">
      <c r="B1204" s="61" t="s">
        <v>68</v>
      </c>
      <c r="C1204" s="62"/>
      <c r="D1204" s="62"/>
      <c r="E1204" s="62"/>
      <c r="F1204" s="62"/>
      <c r="G1204" s="63">
        <f>30996.97+106776.5+18179.73+95740+2071</f>
        <v>253764.2</v>
      </c>
      <c r="H1204" s="64">
        <v>0</v>
      </c>
      <c r="I1204" s="64">
        <f t="shared" ref="I1204:I1212" si="4">IF(H1204&lt;=G1204,G1204-H1204,"Error")</f>
        <v>253764.2</v>
      </c>
    </row>
    <row r="1205" spans="2:9" s="8" customFormat="1" ht="26.4" customHeight="1" x14ac:dyDescent="0.25">
      <c r="B1205" s="61" t="s">
        <v>69</v>
      </c>
      <c r="C1205" s="62"/>
      <c r="D1205" s="62"/>
      <c r="E1205" s="62"/>
      <c r="F1205" s="62"/>
      <c r="G1205" s="63">
        <v>0</v>
      </c>
      <c r="H1205" s="64">
        <v>0</v>
      </c>
      <c r="I1205" s="64">
        <f t="shared" si="4"/>
        <v>0</v>
      </c>
    </row>
    <row r="1206" spans="2:9" s="8" customFormat="1" ht="26.4" customHeight="1" x14ac:dyDescent="0.25">
      <c r="B1206" s="61" t="s">
        <v>70</v>
      </c>
      <c r="C1206" s="62"/>
      <c r="D1206" s="62"/>
      <c r="E1206" s="62"/>
      <c r="F1206" s="62"/>
      <c r="G1206" s="63">
        <v>0</v>
      </c>
      <c r="H1206" s="64">
        <f>G1206</f>
        <v>0</v>
      </c>
      <c r="I1206" s="64">
        <f t="shared" si="4"/>
        <v>0</v>
      </c>
    </row>
    <row r="1207" spans="2:9" s="8" customFormat="1" ht="26.4" customHeight="1" x14ac:dyDescent="0.25">
      <c r="B1207" s="61" t="s">
        <v>71</v>
      </c>
      <c r="C1207" s="62"/>
      <c r="D1207" s="62"/>
      <c r="E1207" s="62"/>
      <c r="F1207" s="62"/>
      <c r="G1207" s="63">
        <v>0</v>
      </c>
      <c r="H1207" s="63">
        <v>0</v>
      </c>
      <c r="I1207" s="64">
        <f t="shared" si="4"/>
        <v>0</v>
      </c>
    </row>
    <row r="1208" spans="2:9" s="8" customFormat="1" ht="26.4" customHeight="1" x14ac:dyDescent="0.25">
      <c r="B1208" s="61" t="s">
        <v>72</v>
      </c>
      <c r="C1208" s="62"/>
      <c r="D1208" s="62"/>
      <c r="E1208" s="62"/>
      <c r="F1208" s="62"/>
      <c r="G1208" s="63">
        <v>5139.57</v>
      </c>
      <c r="H1208" s="63">
        <v>0</v>
      </c>
      <c r="I1208" s="64">
        <f t="shared" si="4"/>
        <v>5139.57</v>
      </c>
    </row>
    <row r="1209" spans="2:9" s="8" customFormat="1" ht="38.4" customHeight="1" x14ac:dyDescent="0.25">
      <c r="B1209" s="326" t="s">
        <v>90</v>
      </c>
      <c r="C1209" s="327"/>
      <c r="D1209" s="327"/>
      <c r="E1209" s="327"/>
      <c r="F1209" s="328"/>
      <c r="G1209" s="63">
        <v>81231.22</v>
      </c>
      <c r="H1209" s="64">
        <v>0</v>
      </c>
      <c r="I1209" s="64">
        <f t="shared" si="4"/>
        <v>81231.22</v>
      </c>
    </row>
    <row r="1210" spans="2:9" s="8" customFormat="1" ht="38.4" customHeight="1" x14ac:dyDescent="0.25">
      <c r="B1210" s="326" t="s">
        <v>91</v>
      </c>
      <c r="C1210" s="327"/>
      <c r="D1210" s="327"/>
      <c r="E1210" s="327"/>
      <c r="F1210" s="328"/>
      <c r="G1210" s="63">
        <v>0</v>
      </c>
      <c r="H1210" s="64">
        <f>G1210</f>
        <v>0</v>
      </c>
      <c r="I1210" s="64">
        <f t="shared" si="4"/>
        <v>0</v>
      </c>
    </row>
    <row r="1211" spans="2:9" s="8" customFormat="1" ht="38.4" customHeight="1" x14ac:dyDescent="0.25">
      <c r="B1211" s="326" t="s">
        <v>97</v>
      </c>
      <c r="C1211" s="327"/>
      <c r="D1211" s="327"/>
      <c r="E1211" s="327"/>
      <c r="F1211" s="328"/>
      <c r="G1211" s="63">
        <v>0</v>
      </c>
      <c r="H1211" s="64">
        <v>0</v>
      </c>
      <c r="I1211" s="64">
        <f t="shared" si="4"/>
        <v>0</v>
      </c>
    </row>
    <row r="1212" spans="2:9" s="8" customFormat="1" ht="38.4" customHeight="1" x14ac:dyDescent="0.25">
      <c r="B1212" s="326" t="s">
        <v>98</v>
      </c>
      <c r="C1212" s="327"/>
      <c r="D1212" s="327"/>
      <c r="E1212" s="327"/>
      <c r="F1212" s="328"/>
      <c r="G1212" s="63">
        <v>0</v>
      </c>
      <c r="H1212" s="64">
        <f>G1212</f>
        <v>0</v>
      </c>
      <c r="I1212" s="64">
        <f t="shared" si="4"/>
        <v>0</v>
      </c>
    </row>
    <row r="1213" spans="2:9" s="8" customFormat="1" ht="38.4" customHeight="1" x14ac:dyDescent="0.25">
      <c r="B1213" s="326" t="s">
        <v>115</v>
      </c>
      <c r="C1213" s="327"/>
      <c r="D1213" s="327"/>
      <c r="E1213" s="327"/>
      <c r="F1213" s="328"/>
      <c r="G1213" s="63">
        <v>0</v>
      </c>
      <c r="H1213" s="64">
        <v>0</v>
      </c>
      <c r="I1213" s="64">
        <v>0</v>
      </c>
    </row>
    <row r="1214" spans="2:9" s="8" customFormat="1" ht="38.4" customHeight="1" x14ac:dyDescent="0.25">
      <c r="B1214" s="326" t="s">
        <v>116</v>
      </c>
      <c r="C1214" s="327"/>
      <c r="D1214" s="327"/>
      <c r="E1214" s="327"/>
      <c r="F1214" s="328"/>
      <c r="G1214" s="63">
        <v>0</v>
      </c>
      <c r="H1214" s="64">
        <v>0</v>
      </c>
      <c r="I1214" s="64">
        <f>IF(H1214&lt;=G1214,G1214-H1214,"Error")</f>
        <v>0</v>
      </c>
    </row>
    <row r="1215" spans="2:9" s="8" customFormat="1" ht="38.4" customHeight="1" x14ac:dyDescent="0.25">
      <c r="B1215" s="326" t="s">
        <v>189</v>
      </c>
      <c r="C1215" s="327"/>
      <c r="D1215" s="327"/>
      <c r="E1215" s="327"/>
      <c r="F1215" s="328"/>
      <c r="G1215" s="63">
        <v>0</v>
      </c>
      <c r="H1215" s="64">
        <v>0</v>
      </c>
      <c r="I1215" s="64">
        <f>IF(H1215&lt;=G1215,G1215-H1215,"Error")</f>
        <v>0</v>
      </c>
    </row>
    <row r="1216" spans="2:9" s="8" customFormat="1" ht="38.4" customHeight="1" x14ac:dyDescent="0.25">
      <c r="B1216" s="326" t="s">
        <v>114</v>
      </c>
      <c r="C1216" s="327"/>
      <c r="D1216" s="327"/>
      <c r="E1216" s="327"/>
      <c r="F1216" s="328"/>
      <c r="G1216" s="63">
        <v>0</v>
      </c>
      <c r="H1216" s="64">
        <v>0</v>
      </c>
      <c r="I1216" s="64">
        <v>0</v>
      </c>
    </row>
    <row r="1217" spans="2:9" s="8" customFormat="1" ht="26.4" customHeight="1" x14ac:dyDescent="0.25">
      <c r="B1217" s="326" t="s">
        <v>103</v>
      </c>
      <c r="C1217" s="327"/>
      <c r="D1217" s="327"/>
      <c r="E1217" s="327"/>
      <c r="F1217" s="328"/>
      <c r="G1217" s="63"/>
      <c r="H1217" s="63">
        <v>0</v>
      </c>
      <c r="I1217" s="64">
        <f>IF(H1217&lt;=G1217,G1217-H1217,"Error")</f>
        <v>0</v>
      </c>
    </row>
    <row r="1218" spans="2:9" s="8" customFormat="1" ht="36" customHeight="1" x14ac:dyDescent="0.25">
      <c r="B1218" s="351" t="s">
        <v>92</v>
      </c>
      <c r="C1218" s="352"/>
      <c r="D1218" s="352"/>
      <c r="E1218" s="352"/>
      <c r="F1218" s="353"/>
      <c r="G1218" s="65">
        <f>SUM(G1204:G1217)</f>
        <v>340134.99</v>
      </c>
      <c r="H1218" s="48">
        <f>SUM(H1204:H1217)</f>
        <v>0</v>
      </c>
      <c r="I1218" s="48">
        <f>SUM(I1204:I1217)</f>
        <v>340134.99</v>
      </c>
    </row>
    <row r="1219" spans="2:9" s="8" customFormat="1" ht="9" customHeight="1" x14ac:dyDescent="0.25">
      <c r="B1219" s="157"/>
      <c r="C1219" s="158"/>
      <c r="D1219" s="158"/>
      <c r="E1219" s="158"/>
      <c r="F1219" s="158"/>
      <c r="G1219" s="159"/>
      <c r="H1219" s="160"/>
      <c r="I1219" s="160"/>
    </row>
    <row r="1220" spans="2:9" s="8" customFormat="1" ht="19.5" customHeight="1" x14ac:dyDescent="0.25">
      <c r="B1220" s="166"/>
      <c r="C1220" s="167"/>
      <c r="D1220" s="167"/>
      <c r="E1220" s="167"/>
      <c r="F1220" s="167"/>
      <c r="G1220" s="168"/>
      <c r="H1220" s="169"/>
      <c r="I1220" s="169"/>
    </row>
    <row r="1221" spans="2:9" s="8" customFormat="1" ht="33" customHeight="1" x14ac:dyDescent="0.25">
      <c r="B1221" s="440" t="s">
        <v>246</v>
      </c>
      <c r="C1221" s="440"/>
      <c r="D1221" s="440"/>
      <c r="E1221" s="440"/>
      <c r="F1221" s="440"/>
      <c r="G1221" s="440"/>
      <c r="H1221" s="440"/>
      <c r="I1221" s="440"/>
    </row>
    <row r="1222" spans="2:9" s="8" customFormat="1" ht="33" customHeight="1" x14ac:dyDescent="0.25">
      <c r="B1222" s="318" t="s">
        <v>93</v>
      </c>
      <c r="C1222" s="319"/>
      <c r="D1222" s="319"/>
      <c r="E1222" s="320"/>
      <c r="F1222" s="324" t="s">
        <v>119</v>
      </c>
      <c r="G1222" s="342" t="s">
        <v>120</v>
      </c>
      <c r="H1222" s="343"/>
      <c r="I1222" s="344"/>
    </row>
    <row r="1223" spans="2:9" s="8" customFormat="1" ht="59.4" customHeight="1" x14ac:dyDescent="0.25">
      <c r="B1223" s="321"/>
      <c r="C1223" s="322"/>
      <c r="D1223" s="322"/>
      <c r="E1223" s="323"/>
      <c r="F1223" s="325"/>
      <c r="G1223" s="66" t="s">
        <v>121</v>
      </c>
      <c r="H1223" s="66" t="s">
        <v>122</v>
      </c>
      <c r="I1223" s="66" t="s">
        <v>253</v>
      </c>
    </row>
    <row r="1224" spans="2:9" s="8" customFormat="1" ht="18" customHeight="1" x14ac:dyDescent="0.25">
      <c r="B1224" s="61" t="s">
        <v>73</v>
      </c>
      <c r="C1224" s="62"/>
      <c r="D1224" s="62"/>
      <c r="E1224" s="62"/>
      <c r="F1224" s="63"/>
      <c r="G1224" s="64">
        <v>0</v>
      </c>
      <c r="H1224" s="64">
        <v>0</v>
      </c>
      <c r="I1224" s="64">
        <f t="shared" ref="I1224:I1240" si="5">IF(G1224+H1224&lt;=F1224,(F1224-G1224-H1224),"error")</f>
        <v>0</v>
      </c>
    </row>
    <row r="1225" spans="2:9" s="8" customFormat="1" ht="18" customHeight="1" x14ac:dyDescent="0.25">
      <c r="B1225" s="61" t="s">
        <v>74</v>
      </c>
      <c r="C1225" s="62"/>
      <c r="D1225" s="62"/>
      <c r="E1225" s="62"/>
      <c r="F1225" s="63"/>
      <c r="G1225" s="64">
        <v>0</v>
      </c>
      <c r="H1225" s="64">
        <v>0</v>
      </c>
      <c r="I1225" s="64">
        <f t="shared" si="5"/>
        <v>0</v>
      </c>
    </row>
    <row r="1226" spans="2:9" s="8" customFormat="1" ht="18" customHeight="1" x14ac:dyDescent="0.25">
      <c r="B1226" s="61" t="s">
        <v>75</v>
      </c>
      <c r="C1226" s="62"/>
      <c r="D1226" s="62"/>
      <c r="E1226" s="62"/>
      <c r="F1226" s="63"/>
      <c r="G1226" s="64">
        <f>F1226</f>
        <v>0</v>
      </c>
      <c r="H1226" s="64">
        <v>0</v>
      </c>
      <c r="I1226" s="64">
        <f t="shared" si="5"/>
        <v>0</v>
      </c>
    </row>
    <row r="1227" spans="2:9" s="8" customFormat="1" ht="18" customHeight="1" x14ac:dyDescent="0.25">
      <c r="B1227" s="61" t="s">
        <v>71</v>
      </c>
      <c r="C1227" s="62"/>
      <c r="D1227" s="62"/>
      <c r="E1227" s="62"/>
      <c r="F1227" s="63"/>
      <c r="G1227" s="64">
        <v>0</v>
      </c>
      <c r="H1227" s="63">
        <v>0</v>
      </c>
      <c r="I1227" s="64">
        <f t="shared" si="5"/>
        <v>0</v>
      </c>
    </row>
    <row r="1228" spans="2:9" s="8" customFormat="1" ht="18" customHeight="1" x14ac:dyDescent="0.25">
      <c r="B1228" s="61" t="s">
        <v>76</v>
      </c>
      <c r="C1228" s="62"/>
      <c r="D1228" s="62"/>
      <c r="E1228" s="62"/>
      <c r="F1228" s="63">
        <v>43719.97</v>
      </c>
      <c r="G1228" s="63">
        <v>0</v>
      </c>
      <c r="H1228" s="63">
        <v>0</v>
      </c>
      <c r="I1228" s="64">
        <f t="shared" si="5"/>
        <v>43719.97</v>
      </c>
    </row>
    <row r="1229" spans="2:9" s="8" customFormat="1" ht="18" customHeight="1" x14ac:dyDescent="0.25">
      <c r="B1229" s="61" t="s">
        <v>77</v>
      </c>
      <c r="C1229" s="62"/>
      <c r="D1229" s="62"/>
      <c r="E1229" s="62"/>
      <c r="F1229" s="63">
        <f>12641.68+11301.95+13596.1+7892.53+5209.17+2308.51+23124.72+4956.91+25843.59+5850.43+2031.95+3361.94+8124.99+3325+4920.49+2001.01+1828.34+1878.11+1853.72+780.27+1683.04+6583.32+8447.22+25769.55+13182.48+86180.03</f>
        <v>284677.05</v>
      </c>
      <c r="G1229" s="63">
        <v>35321.35</v>
      </c>
      <c r="H1229" s="63">
        <v>0</v>
      </c>
      <c r="I1229" s="64">
        <f t="shared" si="5"/>
        <v>249355.69999999998</v>
      </c>
    </row>
    <row r="1230" spans="2:9" s="8" customFormat="1" ht="18" customHeight="1" x14ac:dyDescent="0.25">
      <c r="B1230" s="61" t="s">
        <v>78</v>
      </c>
      <c r="C1230" s="62"/>
      <c r="D1230" s="62"/>
      <c r="E1230" s="62"/>
      <c r="F1230" s="63"/>
      <c r="G1230" s="64">
        <v>0</v>
      </c>
      <c r="H1230" s="64">
        <v>0</v>
      </c>
      <c r="I1230" s="64">
        <f t="shared" si="5"/>
        <v>0</v>
      </c>
    </row>
    <row r="1231" spans="2:9" s="8" customFormat="1" ht="18" customHeight="1" x14ac:dyDescent="0.25">
      <c r="B1231" s="61" t="s">
        <v>79</v>
      </c>
      <c r="C1231" s="62"/>
      <c r="D1231" s="62"/>
      <c r="E1231" s="62"/>
      <c r="F1231" s="63">
        <f>750+2125+1230+4788.5+3248.85+489.6+5367.12+23291.45</f>
        <v>41290.520000000004</v>
      </c>
      <c r="G1231" s="63">
        <v>3248.85</v>
      </c>
      <c r="H1231" s="63">
        <v>0</v>
      </c>
      <c r="I1231" s="64">
        <f t="shared" si="5"/>
        <v>38041.670000000006</v>
      </c>
    </row>
    <row r="1232" spans="2:9" s="8" customFormat="1" ht="18" customHeight="1" x14ac:dyDescent="0.25">
      <c r="B1232" s="61" t="s">
        <v>80</v>
      </c>
      <c r="C1232" s="62"/>
      <c r="D1232" s="62"/>
      <c r="E1232" s="62"/>
      <c r="F1232" s="63"/>
      <c r="G1232" s="63">
        <v>0</v>
      </c>
      <c r="H1232" s="63">
        <v>0</v>
      </c>
      <c r="I1232" s="64">
        <f t="shared" si="5"/>
        <v>0</v>
      </c>
    </row>
    <row r="1233" spans="2:9" s="8" customFormat="1" ht="18" customHeight="1" x14ac:dyDescent="0.25">
      <c r="B1233" s="61" t="s">
        <v>81</v>
      </c>
      <c r="C1233" s="62"/>
      <c r="D1233" s="62"/>
      <c r="E1233" s="62"/>
      <c r="F1233" s="63">
        <f>29568.6+17341.71+2220.16</f>
        <v>49130.47</v>
      </c>
      <c r="G1233" s="63">
        <v>0</v>
      </c>
      <c r="H1233" s="63">
        <v>0</v>
      </c>
      <c r="I1233" s="64">
        <f t="shared" si="5"/>
        <v>49130.47</v>
      </c>
    </row>
    <row r="1234" spans="2:9" s="8" customFormat="1" ht="18" customHeight="1" x14ac:dyDescent="0.25">
      <c r="B1234" s="61" t="s">
        <v>82</v>
      </c>
      <c r="C1234" s="62"/>
      <c r="D1234" s="62"/>
      <c r="E1234" s="62"/>
      <c r="F1234" s="63">
        <f>6527.95+6052.25</f>
        <v>12580.2</v>
      </c>
      <c r="G1234" s="63">
        <v>0</v>
      </c>
      <c r="H1234" s="63">
        <v>0</v>
      </c>
      <c r="I1234" s="64">
        <f t="shared" si="5"/>
        <v>12580.2</v>
      </c>
    </row>
    <row r="1235" spans="2:9" s="8" customFormat="1" ht="18" customHeight="1" x14ac:dyDescent="0.25">
      <c r="B1235" s="61" t="s">
        <v>83</v>
      </c>
      <c r="C1235" s="62"/>
      <c r="D1235" s="62"/>
      <c r="E1235" s="62"/>
      <c r="F1235" s="63">
        <f>18684.06</f>
        <v>18684.060000000001</v>
      </c>
      <c r="G1235" s="63">
        <v>0</v>
      </c>
      <c r="H1235" s="63">
        <v>0</v>
      </c>
      <c r="I1235" s="64">
        <f t="shared" si="5"/>
        <v>18684.060000000001</v>
      </c>
    </row>
    <row r="1236" spans="2:9" s="8" customFormat="1" ht="18" customHeight="1" x14ac:dyDescent="0.25">
      <c r="B1236" s="61" t="s">
        <v>84</v>
      </c>
      <c r="C1236" s="62"/>
      <c r="D1236" s="62"/>
      <c r="E1236" s="62"/>
      <c r="F1236" s="63">
        <v>2448.85</v>
      </c>
      <c r="G1236" s="63">
        <v>2448.85</v>
      </c>
      <c r="H1236" s="63">
        <v>0</v>
      </c>
      <c r="I1236" s="64">
        <f t="shared" si="5"/>
        <v>0</v>
      </c>
    </row>
    <row r="1237" spans="2:9" s="8" customFormat="1" ht="18" customHeight="1" x14ac:dyDescent="0.25">
      <c r="B1237" s="61" t="s">
        <v>85</v>
      </c>
      <c r="C1237" s="62"/>
      <c r="D1237" s="62"/>
      <c r="E1237" s="62"/>
      <c r="F1237" s="63">
        <v>5998.7</v>
      </c>
      <c r="G1237" s="63">
        <v>0</v>
      </c>
      <c r="H1237" s="63">
        <v>0</v>
      </c>
      <c r="I1237" s="64">
        <f t="shared" si="5"/>
        <v>5998.7</v>
      </c>
    </row>
    <row r="1238" spans="2:9" s="8" customFormat="1" ht="18" customHeight="1" x14ac:dyDescent="0.25">
      <c r="B1238" s="61" t="s">
        <v>86</v>
      </c>
      <c r="C1238" s="62"/>
      <c r="D1238" s="62"/>
      <c r="E1238" s="62"/>
      <c r="F1238" s="63">
        <f>23261.46+169.02</f>
        <v>23430.48</v>
      </c>
      <c r="G1238" s="63">
        <v>0</v>
      </c>
      <c r="H1238" s="63">
        <v>0</v>
      </c>
      <c r="I1238" s="64">
        <f t="shared" si="5"/>
        <v>23430.48</v>
      </c>
    </row>
    <row r="1239" spans="2:9" s="8" customFormat="1" ht="18" customHeight="1" x14ac:dyDescent="0.25">
      <c r="B1239" s="61" t="s">
        <v>87</v>
      </c>
      <c r="C1239" s="62"/>
      <c r="D1239" s="62"/>
      <c r="E1239" s="62"/>
      <c r="F1239" s="63">
        <f>6157.71</f>
        <v>6157.71</v>
      </c>
      <c r="G1239" s="63">
        <v>0</v>
      </c>
      <c r="H1239" s="63">
        <v>0</v>
      </c>
      <c r="I1239" s="64">
        <f t="shared" si="5"/>
        <v>6157.71</v>
      </c>
    </row>
    <row r="1240" spans="2:9" s="8" customFormat="1" ht="18" customHeight="1" x14ac:dyDescent="0.25">
      <c r="B1240" s="61" t="s">
        <v>88</v>
      </c>
      <c r="C1240" s="62"/>
      <c r="D1240" s="62"/>
      <c r="E1240" s="62"/>
      <c r="F1240" s="63">
        <f>71.7+2263+210.48</f>
        <v>2545.1799999999998</v>
      </c>
      <c r="G1240" s="63">
        <v>282.18</v>
      </c>
      <c r="H1240" s="63">
        <v>0</v>
      </c>
      <c r="I1240" s="64">
        <f t="shared" si="5"/>
        <v>2263</v>
      </c>
    </row>
    <row r="1241" spans="2:9" s="8" customFormat="1" ht="18" customHeight="1" x14ac:dyDescent="0.25">
      <c r="B1241" s="61" t="s">
        <v>118</v>
      </c>
      <c r="C1241" s="62"/>
      <c r="D1241" s="62"/>
      <c r="E1241" s="62"/>
      <c r="F1241" s="63"/>
      <c r="G1241" s="63">
        <v>0</v>
      </c>
      <c r="H1241" s="63">
        <v>0</v>
      </c>
      <c r="I1241" s="64">
        <v>0</v>
      </c>
    </row>
    <row r="1242" spans="2:9" s="8" customFormat="1" ht="18" customHeight="1" x14ac:dyDescent="0.25">
      <c r="B1242" s="61" t="s">
        <v>94</v>
      </c>
      <c r="C1242" s="62"/>
      <c r="D1242" s="62"/>
      <c r="E1242" s="62"/>
      <c r="F1242" s="63">
        <v>2641.85</v>
      </c>
      <c r="G1242" s="63">
        <v>2641.85</v>
      </c>
      <c r="H1242" s="63">
        <v>0</v>
      </c>
      <c r="I1242" s="64">
        <f>IF(G1242+H1242&lt;=F1242,(F1242-G1242-H1242),"error")</f>
        <v>0</v>
      </c>
    </row>
    <row r="1243" spans="2:9" s="8" customFormat="1" ht="18" customHeight="1" x14ac:dyDescent="0.25">
      <c r="B1243" s="61" t="s">
        <v>89</v>
      </c>
      <c r="C1243" s="62"/>
      <c r="D1243" s="62"/>
      <c r="E1243" s="62"/>
      <c r="F1243" s="63">
        <f>5930.07+7960</f>
        <v>13890.07</v>
      </c>
      <c r="G1243" s="63">
        <v>13890.07</v>
      </c>
      <c r="H1243" s="63">
        <v>0</v>
      </c>
      <c r="I1243" s="64">
        <f>IF(G1243+H1243&lt;=F1243,(F1243-G1243-H1243),"error")</f>
        <v>0</v>
      </c>
    </row>
    <row r="1244" spans="2:9" s="8" customFormat="1" ht="21" customHeight="1" x14ac:dyDescent="0.25">
      <c r="B1244" s="61"/>
      <c r="C1244" s="67"/>
      <c r="D1244" s="67"/>
      <c r="E1244" s="68" t="s">
        <v>95</v>
      </c>
      <c r="F1244" s="48">
        <f>SUM(F1224:F1243)</f>
        <v>507195.11</v>
      </c>
      <c r="G1244" s="48">
        <f>SUM(G1224:G1243)</f>
        <v>57833.149999999994</v>
      </c>
      <c r="H1244" s="48">
        <f>SUM(H1224:H1243)</f>
        <v>0</v>
      </c>
      <c r="I1244" s="48">
        <f>SUM(I1224:I1243)</f>
        <v>449361.95999999996</v>
      </c>
    </row>
    <row r="1245" spans="2:9" s="8" customFormat="1" ht="18" customHeight="1" x14ac:dyDescent="0.25">
      <c r="B1245" s="21"/>
      <c r="C1245" s="21"/>
      <c r="D1245" s="21"/>
      <c r="E1245" s="21"/>
      <c r="F1245" s="21"/>
      <c r="G1245" s="21"/>
      <c r="H1245" s="20"/>
      <c r="I1245" s="58"/>
    </row>
    <row r="1246" spans="2:9" s="8" customFormat="1" ht="39" customHeight="1" x14ac:dyDescent="0.25">
      <c r="B1246" s="441" t="s">
        <v>252</v>
      </c>
      <c r="C1246" s="441"/>
      <c r="D1246" s="441"/>
      <c r="E1246" s="441"/>
      <c r="F1246" s="441"/>
      <c r="G1246" s="441"/>
      <c r="H1246" s="441"/>
      <c r="I1246" s="441"/>
    </row>
    <row r="1247" spans="2:9" s="11" customFormat="1" ht="23.4" customHeight="1" x14ac:dyDescent="0.25">
      <c r="B1247" s="296" t="s">
        <v>262</v>
      </c>
      <c r="C1247" s="296"/>
      <c r="D1247" s="296"/>
      <c r="E1247" s="296"/>
      <c r="F1247" s="227">
        <f>D6</f>
        <v>2020</v>
      </c>
      <c r="G1247" s="227"/>
      <c r="H1247" s="227"/>
      <c r="I1247" s="239"/>
    </row>
    <row r="1248" spans="2:9" s="8" customFormat="1" ht="18" customHeight="1" x14ac:dyDescent="0.25">
      <c r="B1248" s="329" t="s">
        <v>96</v>
      </c>
      <c r="C1248" s="330"/>
      <c r="D1248" s="330"/>
      <c r="E1248" s="330"/>
      <c r="F1248" s="330"/>
      <c r="G1248" s="330"/>
      <c r="H1248" s="341"/>
      <c r="I1248" s="48">
        <f>I1218+H1218-H1244</f>
        <v>340134.99</v>
      </c>
    </row>
    <row r="1249" spans="2:9" s="8" customFormat="1" ht="18" customHeight="1" x14ac:dyDescent="0.25">
      <c r="B1249" s="329" t="s">
        <v>190</v>
      </c>
      <c r="C1249" s="330"/>
      <c r="D1249" s="330"/>
      <c r="E1249" s="330"/>
      <c r="F1249" s="330"/>
      <c r="G1249" s="330"/>
      <c r="H1249" s="341"/>
      <c r="I1249" s="108">
        <v>-449089.19</v>
      </c>
    </row>
    <row r="1250" spans="2:9" s="8" customFormat="1" ht="18" customHeight="1" x14ac:dyDescent="0.25">
      <c r="B1250" s="329" t="s">
        <v>255</v>
      </c>
      <c r="C1250" s="330"/>
      <c r="D1250" s="330"/>
      <c r="E1250" s="330"/>
      <c r="F1250" s="330"/>
      <c r="G1250" s="330"/>
      <c r="H1250" s="341"/>
      <c r="I1250" s="48">
        <f>SUM(I1248+I1249)</f>
        <v>-108954.20000000001</v>
      </c>
    </row>
    <row r="1251" spans="2:9" s="8" customFormat="1" ht="18" customHeight="1" x14ac:dyDescent="0.25">
      <c r="B1251" s="329" t="s">
        <v>256</v>
      </c>
      <c r="C1251" s="330"/>
      <c r="D1251" s="330"/>
      <c r="E1251" s="330"/>
      <c r="F1251" s="330"/>
      <c r="G1251" s="330"/>
      <c r="H1251" s="341"/>
      <c r="I1251" s="178">
        <v>0.7</v>
      </c>
    </row>
    <row r="1252" spans="2:9" s="8" customFormat="1" ht="18" customHeight="1" x14ac:dyDescent="0.25">
      <c r="B1252" s="311" t="s">
        <v>258</v>
      </c>
      <c r="C1252" s="312"/>
      <c r="D1252" s="312"/>
      <c r="E1252" s="312"/>
      <c r="F1252" s="312"/>
      <c r="G1252" s="312"/>
      <c r="H1252" s="313"/>
      <c r="I1252" s="48">
        <f>PRODUCT(I1250*I1251)</f>
        <v>-76267.94</v>
      </c>
    </row>
    <row r="1253" spans="2:9" s="8" customFormat="1" ht="13.5" customHeight="1" x14ac:dyDescent="0.25">
      <c r="B1253" s="240"/>
      <c r="C1253" s="240"/>
      <c r="D1253" s="240"/>
      <c r="E1253" s="240"/>
      <c r="F1253" s="240"/>
      <c r="G1253" s="240"/>
      <c r="H1253" s="240"/>
      <c r="I1253" s="169"/>
    </row>
    <row r="1254" spans="2:9" ht="13.5" customHeight="1" x14ac:dyDescent="0.25"/>
    <row r="1255" spans="2:9" ht="20.399999999999999" customHeight="1" x14ac:dyDescent="0.25">
      <c r="B1255" s="331" t="s">
        <v>257</v>
      </c>
      <c r="C1255" s="331"/>
      <c r="D1255" s="331"/>
      <c r="E1255" s="331"/>
      <c r="F1255" s="331"/>
      <c r="G1255" s="331"/>
      <c r="H1255" s="331"/>
      <c r="I1255" s="331"/>
    </row>
    <row r="1256" spans="2:9" s="13" customFormat="1" ht="16.5" customHeight="1" x14ac:dyDescent="0.25">
      <c r="B1256" s="329" t="s">
        <v>263</v>
      </c>
      <c r="C1256" s="330"/>
      <c r="D1256" s="330"/>
      <c r="E1256" s="173">
        <f>F1247-3</f>
        <v>2017</v>
      </c>
      <c r="F1256" s="47"/>
      <c r="G1256" s="47"/>
      <c r="H1256" s="171"/>
      <c r="I1256" s="108">
        <v>0</v>
      </c>
    </row>
    <row r="1257" spans="2:9" s="13" customFormat="1" ht="16.5" customHeight="1" x14ac:dyDescent="0.25">
      <c r="B1257" s="329" t="s">
        <v>263</v>
      </c>
      <c r="C1257" s="330"/>
      <c r="D1257" s="330"/>
      <c r="E1257" s="173">
        <f>F1247-2</f>
        <v>2018</v>
      </c>
      <c r="F1257" s="47"/>
      <c r="G1257" s="47"/>
      <c r="H1257" s="171"/>
      <c r="I1257" s="108">
        <v>0</v>
      </c>
    </row>
    <row r="1258" spans="2:9" s="13" customFormat="1" ht="16.5" customHeight="1" x14ac:dyDescent="0.25">
      <c r="B1258" s="329" t="s">
        <v>263</v>
      </c>
      <c r="C1258" s="330"/>
      <c r="D1258" s="330"/>
      <c r="E1258" s="173">
        <f>F1247-1</f>
        <v>2019</v>
      </c>
      <c r="F1258" s="47"/>
      <c r="G1258" s="47"/>
      <c r="H1258" s="171"/>
      <c r="I1258" s="108">
        <v>0</v>
      </c>
    </row>
    <row r="1259" spans="2:9" s="13" customFormat="1" ht="16.5" customHeight="1" x14ac:dyDescent="0.25">
      <c r="B1259" s="311" t="s">
        <v>261</v>
      </c>
      <c r="C1259" s="312"/>
      <c r="D1259" s="312"/>
      <c r="E1259" s="312"/>
      <c r="F1259" s="312"/>
      <c r="G1259" s="312"/>
      <c r="H1259" s="313"/>
      <c r="I1259" s="48">
        <f>SUM(I1256:I1258)</f>
        <v>0</v>
      </c>
    </row>
    <row r="1260" spans="2:9" ht="9.9" customHeight="1" x14ac:dyDescent="0.25">
      <c r="B1260" s="172"/>
      <c r="C1260" s="172"/>
      <c r="D1260" s="172"/>
      <c r="E1260" s="172"/>
      <c r="F1260" s="172"/>
      <c r="G1260" s="172"/>
      <c r="H1260" s="172"/>
      <c r="I1260" s="172"/>
    </row>
    <row r="1261" spans="2:9" s="11" customFormat="1" ht="22.5" customHeight="1" x14ac:dyDescent="0.25">
      <c r="B1261" s="331" t="s">
        <v>266</v>
      </c>
      <c r="C1261" s="331"/>
      <c r="D1261" s="331"/>
      <c r="E1261" s="331"/>
      <c r="F1261" s="331"/>
      <c r="G1261" s="331"/>
      <c r="H1261" s="331"/>
      <c r="I1261" s="331"/>
    </row>
    <row r="1262" spans="2:9" s="11" customFormat="1" ht="18.899999999999999" customHeight="1" x14ac:dyDescent="0.25">
      <c r="B1262" s="329" t="s">
        <v>263</v>
      </c>
      <c r="C1262" s="330"/>
      <c r="D1262" s="330"/>
      <c r="E1262" s="332">
        <f>E1256</f>
        <v>2017</v>
      </c>
      <c r="F1262" s="332"/>
      <c r="G1262" s="332"/>
      <c r="H1262" s="333"/>
      <c r="I1262" s="179">
        <f>IF(I1244&gt;=I1256,I1256,I1244)</f>
        <v>0</v>
      </c>
    </row>
    <row r="1263" spans="2:9" s="11" customFormat="1" ht="16.5" customHeight="1" x14ac:dyDescent="0.25">
      <c r="B1263" s="329" t="s">
        <v>263</v>
      </c>
      <c r="C1263" s="330"/>
      <c r="D1263" s="330"/>
      <c r="E1263" s="332">
        <f>E1257</f>
        <v>2018</v>
      </c>
      <c r="F1263" s="332"/>
      <c r="G1263" s="332"/>
      <c r="H1263" s="333"/>
      <c r="I1263" s="179">
        <f>IF(I1244-I1262&gt;=I1257,I1257,I1244-I1262)</f>
        <v>0</v>
      </c>
    </row>
    <row r="1264" spans="2:9" s="11" customFormat="1" ht="16.5" customHeight="1" x14ac:dyDescent="0.25">
      <c r="B1264" s="329" t="s">
        <v>263</v>
      </c>
      <c r="C1264" s="330"/>
      <c r="D1264" s="330"/>
      <c r="E1264" s="332">
        <f>E1258</f>
        <v>2019</v>
      </c>
      <c r="F1264" s="332"/>
      <c r="G1264" s="332"/>
      <c r="H1264" s="333"/>
      <c r="I1264" s="179">
        <f>IF(I1244-I1262-I1263&gt;=I1258,I1258,I1244-I1262-I1263)</f>
        <v>0</v>
      </c>
    </row>
    <row r="1265" spans="1:9" s="11" customFormat="1" ht="20.399999999999999" customHeight="1" x14ac:dyDescent="0.25">
      <c r="B1265" s="329" t="s">
        <v>267</v>
      </c>
      <c r="C1265" s="330"/>
      <c r="D1265" s="330"/>
      <c r="E1265" s="330"/>
      <c r="F1265" s="330"/>
      <c r="G1265" s="330"/>
      <c r="H1265" s="341"/>
      <c r="I1265" s="175">
        <f>SUM(I1262,I1263,I1264)</f>
        <v>0</v>
      </c>
    </row>
    <row r="1266" spans="1:9" s="12" customFormat="1" ht="16.5" customHeight="1" x14ac:dyDescent="0.25">
      <c r="B1266" s="329" t="s">
        <v>263</v>
      </c>
      <c r="C1266" s="330"/>
      <c r="D1266" s="330"/>
      <c r="E1266" s="174">
        <f>D6</f>
        <v>2020</v>
      </c>
      <c r="F1266" s="537" t="s">
        <v>268</v>
      </c>
      <c r="G1266" s="537"/>
      <c r="H1266" s="538"/>
      <c r="I1266" s="175">
        <f>IF(I1244=I1265,0,I1244-I1265)</f>
        <v>449361.95999999996</v>
      </c>
    </row>
    <row r="1267" spans="1:9" s="12" customFormat="1" ht="21" customHeight="1" x14ac:dyDescent="0.25">
      <c r="A1267" s="13"/>
      <c r="B1267" s="536" t="s">
        <v>269</v>
      </c>
      <c r="C1267" s="536"/>
      <c r="D1267" s="536"/>
      <c r="E1267" s="536"/>
      <c r="F1267" s="536"/>
      <c r="G1267" s="536"/>
      <c r="H1267" s="536"/>
      <c r="I1267" s="175">
        <f>IF(I1244-I1252-I1259&lt;=0,0,I1244-I1252-I1259)</f>
        <v>525629.89999999991</v>
      </c>
    </row>
    <row r="1268" spans="1:9" s="12" customFormat="1" ht="11.4" customHeight="1" x14ac:dyDescent="0.25">
      <c r="B1268" s="170"/>
      <c r="C1268" s="170"/>
      <c r="D1268" s="170"/>
      <c r="E1268" s="170"/>
      <c r="F1268" s="170"/>
      <c r="G1268" s="170"/>
      <c r="H1268" s="170"/>
      <c r="I1268" s="176"/>
    </row>
    <row r="1269" spans="1:9" s="11" customFormat="1" ht="24" customHeight="1" x14ac:dyDescent="0.25">
      <c r="B1269" s="331" t="s">
        <v>259</v>
      </c>
      <c r="C1269" s="331"/>
      <c r="D1269" s="331"/>
      <c r="E1269" s="331"/>
      <c r="F1269" s="331"/>
      <c r="G1269" s="331"/>
      <c r="H1269" s="331"/>
      <c r="I1269" s="331"/>
    </row>
    <row r="1270" spans="1:9" s="12" customFormat="1" ht="16.5" customHeight="1" x14ac:dyDescent="0.25">
      <c r="B1270" s="329" t="s">
        <v>264</v>
      </c>
      <c r="C1270" s="330"/>
      <c r="D1270" s="330"/>
      <c r="E1270" s="173">
        <f>E1262</f>
        <v>2017</v>
      </c>
      <c r="F1270" s="47"/>
      <c r="G1270" s="47"/>
      <c r="H1270" s="171"/>
      <c r="I1270" s="48">
        <f>I1256-I1262</f>
        <v>0</v>
      </c>
    </row>
    <row r="1271" spans="1:9" s="12" customFormat="1" ht="16.5" customHeight="1" x14ac:dyDescent="0.25">
      <c r="B1271" s="329" t="s">
        <v>264</v>
      </c>
      <c r="C1271" s="330"/>
      <c r="D1271" s="330"/>
      <c r="E1271" s="173">
        <f>E1263</f>
        <v>2018</v>
      </c>
      <c r="F1271" s="47"/>
      <c r="G1271" s="47"/>
      <c r="H1271" s="171"/>
      <c r="I1271" s="48">
        <f>I1257-I1263</f>
        <v>0</v>
      </c>
    </row>
    <row r="1272" spans="1:9" s="12" customFormat="1" ht="16.5" customHeight="1" x14ac:dyDescent="0.25">
      <c r="B1272" s="329" t="s">
        <v>264</v>
      </c>
      <c r="C1272" s="330"/>
      <c r="D1272" s="330"/>
      <c r="E1272" s="173">
        <f>E1264</f>
        <v>2019</v>
      </c>
      <c r="F1272" s="47"/>
      <c r="G1272" s="47"/>
      <c r="H1272" s="171"/>
      <c r="I1272" s="48">
        <f>I1258-I1264</f>
        <v>0</v>
      </c>
    </row>
    <row r="1273" spans="1:9" s="12" customFormat="1" ht="16.5" customHeight="1" x14ac:dyDescent="0.25">
      <c r="B1273" s="329" t="s">
        <v>264</v>
      </c>
      <c r="C1273" s="330"/>
      <c r="D1273" s="330"/>
      <c r="E1273" s="173">
        <f>D6</f>
        <v>2020</v>
      </c>
      <c r="F1273" s="47"/>
      <c r="G1273" s="47"/>
      <c r="H1273" s="171"/>
      <c r="I1273" s="48">
        <f>IF(SUM(I1252-I1266)&lt;0,0,SUM(I1252-I1266))</f>
        <v>0</v>
      </c>
    </row>
    <row r="1274" spans="1:9" s="12" customFormat="1" ht="19.5" customHeight="1" x14ac:dyDescent="0.25">
      <c r="B1274" s="311" t="s">
        <v>260</v>
      </c>
      <c r="C1274" s="312"/>
      <c r="D1274" s="312"/>
      <c r="E1274" s="312"/>
      <c r="F1274" s="312"/>
      <c r="G1274" s="312"/>
      <c r="H1274" s="313"/>
      <c r="I1274" s="48">
        <f>SUM(I1270:I1273)</f>
        <v>0</v>
      </c>
    </row>
    <row r="1275" spans="1:9" s="12" customFormat="1" ht="16.5" customHeight="1" x14ac:dyDescent="0.25">
      <c r="B1275" s="27"/>
      <c r="C1275" s="13"/>
      <c r="D1275" s="13"/>
      <c r="E1275" s="13"/>
      <c r="F1275" s="13"/>
      <c r="G1275" s="13"/>
      <c r="H1275" s="13"/>
      <c r="I1275" s="13"/>
    </row>
    <row r="1276" spans="1:9" s="12" customFormat="1" ht="22.5" customHeight="1" x14ac:dyDescent="0.25">
      <c r="B1276" s="350" t="s">
        <v>265</v>
      </c>
      <c r="C1276" s="350"/>
      <c r="D1276" s="350"/>
      <c r="E1276" s="350"/>
      <c r="F1276" s="350"/>
      <c r="G1276" s="350"/>
      <c r="H1276" s="350"/>
      <c r="I1276" s="350"/>
    </row>
    <row r="1277" spans="1:9" s="12" customFormat="1" ht="16.5" customHeight="1" x14ac:dyDescent="0.25">
      <c r="B1277" s="161" t="s">
        <v>175</v>
      </c>
      <c r="C1277" s="488" t="s">
        <v>437</v>
      </c>
      <c r="D1277" s="489"/>
      <c r="E1277" s="489"/>
      <c r="F1277" s="489"/>
      <c r="G1277" s="489"/>
      <c r="H1277" s="489"/>
      <c r="I1277" s="490"/>
    </row>
    <row r="1278" spans="1:9" s="12" customFormat="1" ht="16.5" customHeight="1" x14ac:dyDescent="0.25">
      <c r="B1278" s="161" t="s">
        <v>176</v>
      </c>
      <c r="C1278" s="488" t="s">
        <v>438</v>
      </c>
      <c r="D1278" s="489"/>
      <c r="E1278" s="489"/>
      <c r="F1278" s="489"/>
      <c r="G1278" s="489"/>
      <c r="H1278" s="489"/>
      <c r="I1278" s="490"/>
    </row>
    <row r="1279" spans="1:9" s="12" customFormat="1" ht="16.5" customHeight="1" x14ac:dyDescent="0.25">
      <c r="B1279" s="161"/>
      <c r="C1279" s="284" t="s">
        <v>482</v>
      </c>
      <c r="D1279" s="285"/>
      <c r="E1279" s="285"/>
      <c r="F1279" s="285"/>
      <c r="G1279" s="285"/>
      <c r="H1279" s="285"/>
      <c r="I1279" s="286"/>
    </row>
    <row r="1280" spans="1:9" s="12" customFormat="1" ht="16.5" customHeight="1" x14ac:dyDescent="0.25">
      <c r="B1280" s="161" t="s">
        <v>177</v>
      </c>
      <c r="C1280" s="281" t="s">
        <v>465</v>
      </c>
      <c r="D1280" s="282"/>
      <c r="E1280" s="282"/>
      <c r="F1280" s="282"/>
      <c r="G1280" s="282"/>
      <c r="H1280" s="282"/>
      <c r="I1280" s="283"/>
    </row>
    <row r="1281" spans="2:9" s="12" customFormat="1" ht="16.5" customHeight="1" x14ac:dyDescent="0.25">
      <c r="B1281" s="21"/>
      <c r="C1281" s="177"/>
      <c r="D1281" s="177"/>
      <c r="E1281" s="177"/>
      <c r="F1281" s="177"/>
      <c r="G1281" s="177"/>
      <c r="H1281" s="177"/>
      <c r="I1281" s="177"/>
    </row>
    <row r="1282" spans="2:9" s="12" customFormat="1" ht="27" customHeight="1" x14ac:dyDescent="0.25">
      <c r="B1282" s="369" t="s">
        <v>178</v>
      </c>
      <c r="C1282" s="369"/>
      <c r="D1282" s="369"/>
      <c r="E1282" s="369"/>
      <c r="F1282" s="369"/>
      <c r="G1282" s="369"/>
      <c r="H1282" s="369"/>
      <c r="I1282" s="369"/>
    </row>
    <row r="1283" spans="2:9" s="12" customFormat="1" ht="24" customHeight="1" x14ac:dyDescent="0.25">
      <c r="B1283" s="531" t="s">
        <v>247</v>
      </c>
      <c r="C1283" s="531"/>
      <c r="D1283" s="531"/>
      <c r="E1283" s="531"/>
      <c r="F1283" s="531"/>
      <c r="G1283" s="531"/>
      <c r="H1283" s="531"/>
      <c r="I1283" s="531"/>
    </row>
    <row r="1284" spans="2:9" s="12" customFormat="1" ht="28.5" customHeight="1" x14ac:dyDescent="0.25">
      <c r="B1284" s="10" t="s">
        <v>179</v>
      </c>
      <c r="C1284" s="13"/>
      <c r="D1284" s="13"/>
      <c r="E1284" s="13"/>
      <c r="F1284" s="13"/>
      <c r="G1284" s="13"/>
      <c r="H1284" s="13"/>
      <c r="I1284" s="13"/>
    </row>
    <row r="1285" spans="2:9" s="12" customFormat="1" ht="24" customHeight="1" x14ac:dyDescent="0.25">
      <c r="B1285" s="242" t="s">
        <v>101</v>
      </c>
      <c r="C1285" s="13"/>
      <c r="D1285" s="13"/>
      <c r="E1285" s="13"/>
      <c r="F1285" s="13"/>
      <c r="G1285" s="13"/>
      <c r="H1285" s="13"/>
      <c r="I1285" s="13"/>
    </row>
    <row r="1286" spans="2:9" s="12" customFormat="1" ht="18.75" customHeight="1" x14ac:dyDescent="0.25">
      <c r="B1286" s="34"/>
      <c r="C1286" s="391" t="s">
        <v>466</v>
      </c>
      <c r="D1286" s="500"/>
      <c r="E1286" s="500"/>
      <c r="F1286" s="500"/>
      <c r="G1286" s="500"/>
      <c r="H1286" s="500"/>
      <c r="I1286" s="501"/>
    </row>
    <row r="1287" spans="2:9" s="12" customFormat="1" ht="21" customHeight="1" x14ac:dyDescent="0.25">
      <c r="B1287" s="34"/>
      <c r="C1287" s="241"/>
      <c r="D1287" s="241"/>
      <c r="E1287" s="241"/>
      <c r="F1287" s="241"/>
      <c r="G1287" s="241"/>
      <c r="H1287" s="241"/>
      <c r="I1287" s="241"/>
    </row>
    <row r="1288" spans="2:9" s="12" customFormat="1" ht="12" customHeight="1" x14ac:dyDescent="0.25">
      <c r="B1288" s="34"/>
      <c r="C1288" s="84"/>
      <c r="D1288" s="92"/>
      <c r="E1288" s="92"/>
      <c r="F1288" s="92"/>
      <c r="G1288" s="92"/>
      <c r="H1288" s="92"/>
      <c r="I1288" s="92"/>
    </row>
    <row r="1289" spans="2:9" s="12" customFormat="1" ht="27.9" customHeight="1" x14ac:dyDescent="0.25">
      <c r="B1289" s="242" t="s">
        <v>180</v>
      </c>
      <c r="C1289" s="13"/>
      <c r="D1289" s="13"/>
      <c r="E1289" s="13"/>
      <c r="F1289" s="13"/>
      <c r="G1289" s="13"/>
      <c r="H1289" s="13"/>
      <c r="I1289" s="13"/>
    </row>
    <row r="1290" spans="2:9" s="12" customFormat="1" ht="74.400000000000006" customHeight="1" x14ac:dyDescent="0.25">
      <c r="B1290" s="74"/>
      <c r="C1290" s="530" t="s">
        <v>181</v>
      </c>
      <c r="D1290" s="530"/>
      <c r="E1290" s="530"/>
      <c r="F1290" s="530"/>
      <c r="G1290" s="530"/>
      <c r="H1290" s="530"/>
      <c r="I1290" s="530"/>
    </row>
    <row r="1291" spans="2:9" s="12" customFormat="1" ht="51.9" customHeight="1" x14ac:dyDescent="0.25">
      <c r="B1291" s="535" t="s">
        <v>182</v>
      </c>
      <c r="C1291" s="535"/>
      <c r="D1291" s="535"/>
      <c r="E1291" s="535"/>
      <c r="F1291" s="535"/>
      <c r="G1291" s="535"/>
      <c r="H1291" s="535"/>
      <c r="I1291" s="535"/>
    </row>
    <row r="1292" spans="2:9" s="12" customFormat="1" ht="130.5" customHeight="1" x14ac:dyDescent="0.25">
      <c r="B1292" s="75"/>
      <c r="C1292" s="532" t="s">
        <v>483</v>
      </c>
      <c r="D1292" s="533"/>
      <c r="E1292" s="533"/>
      <c r="F1292" s="533"/>
      <c r="G1292" s="533"/>
      <c r="H1292" s="533"/>
      <c r="I1292" s="534"/>
    </row>
    <row r="1293" spans="2:9" ht="15.9" customHeight="1" x14ac:dyDescent="0.25"/>
    <row r="1294" spans="2:9" ht="20.399999999999999" customHeight="1" x14ac:dyDescent="0.25">
      <c r="B1294" s="30" t="s">
        <v>184</v>
      </c>
    </row>
    <row r="1295" spans="2:9" ht="21" customHeight="1" x14ac:dyDescent="0.25">
      <c r="C1295" s="242" t="s">
        <v>185</v>
      </c>
    </row>
    <row r="1296" spans="2:9" ht="24" customHeight="1" x14ac:dyDescent="0.25">
      <c r="B1296" s="10" t="s">
        <v>183</v>
      </c>
    </row>
    <row r="1297" spans="1:16" ht="18.899999999999999" customHeight="1" x14ac:dyDescent="0.25">
      <c r="B1297" s="35" t="s">
        <v>3</v>
      </c>
      <c r="C1297" s="242" t="s">
        <v>102</v>
      </c>
    </row>
    <row r="1298" spans="1:16" ht="10.5" customHeight="1" x14ac:dyDescent="0.25">
      <c r="B1298" s="162"/>
      <c r="C1298" s="71"/>
      <c r="D1298" s="40"/>
      <c r="E1298" s="17"/>
      <c r="F1298" s="40"/>
      <c r="G1298" s="40"/>
      <c r="H1298" s="40"/>
      <c r="I1298" s="40"/>
    </row>
    <row r="1299" spans="1:16" ht="9.9" customHeight="1" x14ac:dyDescent="0.25">
      <c r="B1299" s="35"/>
      <c r="C1299" s="21"/>
      <c r="D1299" s="21"/>
      <c r="E1299" s="243"/>
      <c r="F1299" s="21"/>
      <c r="G1299" s="21"/>
      <c r="H1299" s="21"/>
      <c r="I1299" s="21"/>
    </row>
    <row r="1300" spans="1:16" s="1" customFormat="1" x14ac:dyDescent="0.25">
      <c r="A1300" s="7"/>
      <c r="B1300" s="35"/>
      <c r="C1300" s="21"/>
      <c r="D1300" s="21"/>
      <c r="E1300" s="71"/>
      <c r="F1300" s="21"/>
      <c r="G1300" s="21"/>
      <c r="H1300" s="21"/>
      <c r="I1300" s="21"/>
      <c r="J1300" s="7"/>
      <c r="K1300" s="7"/>
      <c r="L1300" s="7"/>
      <c r="M1300" s="7"/>
      <c r="N1300" s="7"/>
      <c r="O1300" s="7"/>
      <c r="P1300" s="7"/>
    </row>
    <row r="1301" spans="1:16" s="1" customFormat="1" x14ac:dyDescent="0.25">
      <c r="A1301" s="7"/>
      <c r="B1301" s="8" t="s">
        <v>124</v>
      </c>
      <c r="C1301" s="8"/>
      <c r="D1301" s="8"/>
      <c r="E1301" s="271">
        <v>44270</v>
      </c>
      <c r="F1301" s="7"/>
      <c r="G1301" s="7"/>
      <c r="H1301" s="7"/>
      <c r="I1301" s="7"/>
      <c r="J1301" s="7"/>
      <c r="K1301" s="7"/>
      <c r="L1301" s="7"/>
      <c r="M1301" s="7"/>
      <c r="N1301" s="7"/>
      <c r="O1301" s="7"/>
      <c r="P1301" s="7"/>
    </row>
    <row r="1302" spans="1:16" s="1" customFormat="1" ht="66.900000000000006" hidden="1" customHeight="1" x14ac:dyDescent="0.25">
      <c r="A1302" s="7"/>
      <c r="B1302" s="8" t="s">
        <v>109</v>
      </c>
      <c r="C1302" s="8"/>
      <c r="D1302" s="8"/>
      <c r="E1302" s="8"/>
      <c r="F1302" s="8"/>
      <c r="G1302" s="8"/>
      <c r="H1302" s="8"/>
      <c r="I1302" s="8"/>
      <c r="J1302" s="7"/>
      <c r="K1302" s="7"/>
      <c r="L1302" s="7"/>
      <c r="M1302" s="7"/>
      <c r="N1302" s="7"/>
      <c r="O1302" s="7"/>
      <c r="P1302" s="7"/>
    </row>
    <row r="1303" spans="1:16" s="1" customFormat="1" ht="17.399999999999999" hidden="1" customHeight="1" x14ac:dyDescent="0.25">
      <c r="A1303" s="7"/>
      <c r="B1303" s="7"/>
      <c r="C1303" s="7"/>
      <c r="D1303" s="7"/>
      <c r="E1303" s="7"/>
      <c r="F1303" s="7"/>
      <c r="G1303" s="7"/>
      <c r="H1303" s="7"/>
      <c r="I1303" s="7"/>
      <c r="J1303" s="7"/>
      <c r="K1303" s="7"/>
      <c r="L1303" s="7"/>
      <c r="M1303" s="7"/>
      <c r="N1303" s="7"/>
      <c r="O1303" s="7"/>
      <c r="P1303" s="7"/>
    </row>
    <row r="1304" spans="1:16" s="1" customFormat="1" ht="66.900000000000006" hidden="1" customHeight="1" x14ac:dyDescent="0.25">
      <c r="A1304" s="7"/>
      <c r="B1304" s="7"/>
      <c r="C1304" s="7"/>
      <c r="D1304" s="7"/>
      <c r="E1304" s="7"/>
      <c r="F1304" s="7"/>
      <c r="G1304" s="7"/>
      <c r="H1304" s="7"/>
      <c r="I1304" s="7"/>
      <c r="J1304" s="7"/>
      <c r="K1304" s="7"/>
      <c r="L1304" s="7"/>
      <c r="M1304" s="7"/>
      <c r="N1304" s="7"/>
      <c r="O1304" s="7"/>
      <c r="P1304" s="7"/>
    </row>
    <row r="1305" spans="1:16" s="1" customFormat="1" ht="66.900000000000006" hidden="1" customHeight="1" x14ac:dyDescent="0.25">
      <c r="A1305" s="7"/>
      <c r="B1305" s="7"/>
      <c r="C1305" s="7"/>
      <c r="D1305" s="7"/>
      <c r="E1305" s="7"/>
      <c r="F1305" s="7"/>
      <c r="G1305" s="7"/>
      <c r="H1305" s="7"/>
      <c r="I1305" s="7"/>
      <c r="J1305" s="7"/>
      <c r="K1305" s="7"/>
      <c r="L1305" s="7"/>
      <c r="M1305" s="7"/>
      <c r="N1305" s="7"/>
      <c r="O1305" s="7"/>
      <c r="P1305" s="7"/>
    </row>
    <row r="1306" spans="1:16" s="1" customFormat="1" ht="24.9" customHeight="1" x14ac:dyDescent="0.25">
      <c r="A1306" s="7"/>
      <c r="B1306" s="7"/>
      <c r="C1306" s="7"/>
      <c r="D1306" s="7"/>
      <c r="E1306" s="7"/>
      <c r="F1306" s="7"/>
      <c r="G1306" s="7"/>
      <c r="H1306" s="7"/>
      <c r="I1306" s="7"/>
      <c r="J1306" s="7"/>
      <c r="K1306" s="7"/>
      <c r="L1306" s="7"/>
      <c r="M1306" s="7"/>
      <c r="N1306" s="7"/>
      <c r="O1306" s="7"/>
      <c r="P1306" s="7"/>
    </row>
    <row r="1307" spans="1:16" s="8" customFormat="1" ht="15.9" customHeight="1" x14ac:dyDescent="0.25">
      <c r="B1307" s="7" t="s">
        <v>417</v>
      </c>
      <c r="C1307" s="7"/>
      <c r="D1307" s="7"/>
      <c r="E1307" s="7"/>
      <c r="F1307" s="7"/>
      <c r="G1307" s="7"/>
      <c r="H1307" s="7"/>
      <c r="I1307" s="7"/>
    </row>
    <row r="1309" spans="1:16" x14ac:dyDescent="0.25">
      <c r="M1309" s="17"/>
    </row>
    <row r="1331" spans="2:9" ht="18" x14ac:dyDescent="0.25">
      <c r="B1331" s="12"/>
      <c r="C1331" s="527" t="s">
        <v>374</v>
      </c>
      <c r="D1331" s="528"/>
      <c r="E1331" s="528"/>
      <c r="F1331" s="528"/>
      <c r="G1331" s="528"/>
      <c r="H1331" s="528"/>
      <c r="I1331" s="529"/>
    </row>
    <row r="1332" spans="2:9" ht="62.25" customHeight="1" x14ac:dyDescent="0.25">
      <c r="C1332" s="524" t="s">
        <v>375</v>
      </c>
      <c r="D1332" s="525"/>
      <c r="E1332" s="525"/>
      <c r="F1332" s="525"/>
      <c r="G1332" s="525"/>
      <c r="H1332" s="525"/>
      <c r="I1332" s="526"/>
    </row>
    <row r="1333" spans="2:9" ht="2.25" hidden="1" customHeight="1" x14ac:dyDescent="0.25">
      <c r="C1333" s="17"/>
      <c r="D1333" s="17"/>
      <c r="E1333" s="17"/>
      <c r="F1333" s="17"/>
      <c r="G1333" s="17"/>
      <c r="H1333" s="17"/>
      <c r="I1333" s="17"/>
    </row>
    <row r="1334" spans="2:9" hidden="1" x14ac:dyDescent="0.25">
      <c r="C1334" s="17"/>
      <c r="D1334" s="17"/>
      <c r="E1334" s="17"/>
      <c r="F1334" s="17"/>
      <c r="G1334" s="17"/>
      <c r="H1334" s="17"/>
      <c r="I1334" s="17"/>
    </row>
    <row r="1335" spans="2:9" hidden="1" x14ac:dyDescent="0.25">
      <c r="C1335" s="17"/>
      <c r="D1335" s="17"/>
      <c r="E1335" s="17"/>
      <c r="F1335" s="17"/>
      <c r="G1335" s="17"/>
      <c r="H1335" s="17"/>
      <c r="I1335" s="17"/>
    </row>
    <row r="1336" spans="2:9" hidden="1" x14ac:dyDescent="0.25">
      <c r="C1336" s="17"/>
      <c r="D1336" s="17"/>
      <c r="E1336" s="17"/>
      <c r="F1336" s="17"/>
      <c r="G1336" s="17"/>
      <c r="H1336" s="17"/>
      <c r="I1336" s="17"/>
    </row>
    <row r="1337" spans="2:9" hidden="1" x14ac:dyDescent="0.25">
      <c r="C1337" s="17"/>
      <c r="D1337" s="17"/>
      <c r="E1337" s="17"/>
      <c r="F1337" s="17"/>
      <c r="G1337" s="17"/>
      <c r="H1337" s="17"/>
      <c r="I1337" s="17"/>
    </row>
    <row r="1338" spans="2:9" s="12" customFormat="1" ht="33" hidden="1" customHeight="1" x14ac:dyDescent="0.25">
      <c r="B1338" s="7"/>
      <c r="C1338" s="17"/>
      <c r="D1338" s="17"/>
      <c r="E1338" s="17"/>
      <c r="F1338" s="17"/>
      <c r="G1338" s="17"/>
      <c r="H1338" s="17"/>
      <c r="I1338" s="17"/>
    </row>
    <row r="1339" spans="2:9" ht="71.25" hidden="1" customHeight="1" x14ac:dyDescent="0.25">
      <c r="C1339" s="17"/>
      <c r="D1339" s="17"/>
      <c r="E1339" s="17"/>
      <c r="F1339" s="17"/>
      <c r="G1339" s="17"/>
      <c r="H1339" s="17"/>
      <c r="I1339" s="17"/>
    </row>
    <row r="1340" spans="2:9" hidden="1" x14ac:dyDescent="0.25">
      <c r="C1340" s="17"/>
      <c r="D1340" s="17"/>
      <c r="E1340" s="17"/>
      <c r="F1340" s="17"/>
      <c r="G1340" s="17"/>
      <c r="H1340" s="17"/>
      <c r="I1340" s="17"/>
    </row>
    <row r="1341" spans="2:9" hidden="1" x14ac:dyDescent="0.25">
      <c r="C1341" s="17"/>
      <c r="D1341" s="17"/>
      <c r="E1341" s="17"/>
      <c r="F1341" s="17"/>
      <c r="G1341" s="17"/>
      <c r="H1341" s="17"/>
      <c r="I1341" s="17"/>
    </row>
    <row r="1342" spans="2:9" hidden="1" x14ac:dyDescent="0.25">
      <c r="C1342" s="17"/>
      <c r="D1342" s="17"/>
      <c r="E1342" s="17"/>
      <c r="F1342" s="17"/>
      <c r="G1342" s="17"/>
      <c r="H1342" s="17"/>
      <c r="I1342" s="17"/>
    </row>
    <row r="1343" spans="2:9" hidden="1" x14ac:dyDescent="0.25"/>
    <row r="1344" spans="2:9" hidden="1" x14ac:dyDescent="0.25"/>
    <row r="1345" hidden="1" x14ac:dyDescent="0.25"/>
    <row r="1346" hidden="1" x14ac:dyDescent="0.25"/>
    <row r="1347" hidden="1" x14ac:dyDescent="0.25"/>
    <row r="1348" hidden="1" x14ac:dyDescent="0.25"/>
    <row r="1349" hidden="1" x14ac:dyDescent="0.25"/>
    <row r="1350" hidden="1" x14ac:dyDescent="0.25"/>
    <row r="1351" hidden="1" x14ac:dyDescent="0.25"/>
    <row r="1352" hidden="1" x14ac:dyDescent="0.25"/>
    <row r="1353" hidden="1" x14ac:dyDescent="0.25"/>
    <row r="1354" hidden="1" x14ac:dyDescent="0.25"/>
    <row r="1355" hidden="1" x14ac:dyDescent="0.25"/>
    <row r="1356" hidden="1" x14ac:dyDescent="0.25"/>
    <row r="1357" hidden="1" x14ac:dyDescent="0.25"/>
    <row r="1358" hidden="1" x14ac:dyDescent="0.25"/>
    <row r="1359" hidden="1" x14ac:dyDescent="0.25"/>
    <row r="1360" hidden="1" x14ac:dyDescent="0.25"/>
    <row r="1361" hidden="1" x14ac:dyDescent="0.25"/>
    <row r="1362" ht="1.5" hidden="1" customHeight="1" x14ac:dyDescent="0.25"/>
    <row r="1363" hidden="1" x14ac:dyDescent="0.25"/>
    <row r="1364" hidden="1" x14ac:dyDescent="0.25"/>
    <row r="1365" hidden="1" x14ac:dyDescent="0.25"/>
    <row r="1366" hidden="1" x14ac:dyDescent="0.25"/>
    <row r="1367" hidden="1" x14ac:dyDescent="0.25"/>
    <row r="1368" hidden="1" x14ac:dyDescent="0.25"/>
    <row r="1369" hidden="1" x14ac:dyDescent="0.25"/>
    <row r="1370" hidden="1" x14ac:dyDescent="0.25"/>
    <row r="1371" hidden="1" x14ac:dyDescent="0.25"/>
    <row r="1372" hidden="1" x14ac:dyDescent="0.25"/>
    <row r="1373" hidden="1" x14ac:dyDescent="0.25"/>
    <row r="1374" ht="3" hidden="1" customHeight="1" x14ac:dyDescent="0.25"/>
    <row r="1375" hidden="1" x14ac:dyDescent="0.25"/>
    <row r="1376" hidden="1" x14ac:dyDescent="0.25"/>
    <row r="1377" hidden="1" x14ac:dyDescent="0.25"/>
    <row r="1378" hidden="1" x14ac:dyDescent="0.25"/>
    <row r="1379" hidden="1" x14ac:dyDescent="0.25"/>
    <row r="1380" hidden="1" x14ac:dyDescent="0.25"/>
    <row r="1381" hidden="1" x14ac:dyDescent="0.25"/>
    <row r="1382" hidden="1" x14ac:dyDescent="0.25"/>
    <row r="1383" hidden="1" x14ac:dyDescent="0.25"/>
    <row r="1384" hidden="1" x14ac:dyDescent="0.25"/>
    <row r="1385" hidden="1" x14ac:dyDescent="0.25"/>
    <row r="1386" hidden="1" x14ac:dyDescent="0.25"/>
    <row r="1387" hidden="1" x14ac:dyDescent="0.25"/>
    <row r="1388" hidden="1" x14ac:dyDescent="0.25"/>
    <row r="1389" hidden="1" x14ac:dyDescent="0.25"/>
    <row r="1390" hidden="1" x14ac:dyDescent="0.25"/>
    <row r="1391" hidden="1" x14ac:dyDescent="0.25"/>
    <row r="1392" hidden="1" x14ac:dyDescent="0.25"/>
    <row r="1393" hidden="1" x14ac:dyDescent="0.25"/>
    <row r="1394" hidden="1" x14ac:dyDescent="0.25"/>
    <row r="1395" hidden="1" x14ac:dyDescent="0.25"/>
    <row r="1396" hidden="1" x14ac:dyDescent="0.25"/>
    <row r="1397" hidden="1" x14ac:dyDescent="0.25"/>
    <row r="1398" hidden="1" x14ac:dyDescent="0.25"/>
    <row r="1399" hidden="1" x14ac:dyDescent="0.25"/>
    <row r="1400" hidden="1" x14ac:dyDescent="0.25"/>
    <row r="1401" hidden="1" x14ac:dyDescent="0.25"/>
    <row r="1402" hidden="1" x14ac:dyDescent="0.25"/>
    <row r="1403" hidden="1" x14ac:dyDescent="0.25"/>
    <row r="1404" hidden="1" x14ac:dyDescent="0.25"/>
    <row r="1405" hidden="1" x14ac:dyDescent="0.25"/>
    <row r="1406" hidden="1" x14ac:dyDescent="0.25"/>
    <row r="1407" hidden="1" x14ac:dyDescent="0.25"/>
    <row r="1408" hidden="1" x14ac:dyDescent="0.25"/>
    <row r="1409" hidden="1" x14ac:dyDescent="0.25"/>
    <row r="1410" hidden="1" x14ac:dyDescent="0.25"/>
    <row r="1411" hidden="1" x14ac:dyDescent="0.25"/>
    <row r="1412" hidden="1" x14ac:dyDescent="0.25"/>
    <row r="1413" hidden="1" x14ac:dyDescent="0.25"/>
    <row r="1414" hidden="1" x14ac:dyDescent="0.25"/>
    <row r="1415" hidden="1" x14ac:dyDescent="0.25"/>
    <row r="1416" hidden="1" x14ac:dyDescent="0.25"/>
    <row r="1417" hidden="1" x14ac:dyDescent="0.25"/>
    <row r="1418" hidden="1" x14ac:dyDescent="0.25"/>
    <row r="1419" hidden="1" x14ac:dyDescent="0.25"/>
    <row r="1420" hidden="1" x14ac:dyDescent="0.25"/>
    <row r="1421" hidden="1" x14ac:dyDescent="0.25"/>
    <row r="1422" hidden="1" x14ac:dyDescent="0.25"/>
    <row r="1423" hidden="1" x14ac:dyDescent="0.25"/>
    <row r="1424" hidden="1" x14ac:dyDescent="0.25"/>
    <row r="1425" hidden="1" x14ac:dyDescent="0.25"/>
    <row r="1426" hidden="1" x14ac:dyDescent="0.25"/>
    <row r="1427" hidden="1" x14ac:dyDescent="0.25"/>
    <row r="1428" hidden="1" x14ac:dyDescent="0.25"/>
    <row r="1429" hidden="1" x14ac:dyDescent="0.25"/>
    <row r="1430" hidden="1" x14ac:dyDescent="0.25"/>
    <row r="1431" hidden="1" x14ac:dyDescent="0.25"/>
    <row r="1432" hidden="1" x14ac:dyDescent="0.25"/>
    <row r="1433" hidden="1" x14ac:dyDescent="0.25"/>
    <row r="1434" hidden="1" x14ac:dyDescent="0.25"/>
    <row r="1435" hidden="1" x14ac:dyDescent="0.25"/>
    <row r="1436" hidden="1" x14ac:dyDescent="0.25"/>
    <row r="1437" hidden="1" x14ac:dyDescent="0.25"/>
    <row r="1438" hidden="1" x14ac:dyDescent="0.25"/>
    <row r="1439" hidden="1" x14ac:dyDescent="0.25"/>
    <row r="1440" hidden="1" x14ac:dyDescent="0.25"/>
    <row r="1441" hidden="1" x14ac:dyDescent="0.25"/>
    <row r="1442" hidden="1" x14ac:dyDescent="0.25"/>
    <row r="1443" hidden="1" x14ac:dyDescent="0.25"/>
    <row r="1444" hidden="1" x14ac:dyDescent="0.25"/>
    <row r="1445" hidden="1" x14ac:dyDescent="0.25"/>
    <row r="1446" hidden="1" x14ac:dyDescent="0.25"/>
    <row r="1447" hidden="1" x14ac:dyDescent="0.25"/>
    <row r="1448" hidden="1" x14ac:dyDescent="0.25"/>
    <row r="1449" hidden="1" x14ac:dyDescent="0.25"/>
    <row r="1450" hidden="1" x14ac:dyDescent="0.25"/>
    <row r="1451" hidden="1" x14ac:dyDescent="0.25"/>
    <row r="1452" hidden="1" x14ac:dyDescent="0.25"/>
    <row r="1453" hidden="1" x14ac:dyDescent="0.25"/>
    <row r="1454" hidden="1" x14ac:dyDescent="0.25"/>
    <row r="1455" hidden="1" x14ac:dyDescent="0.25"/>
    <row r="1456" hidden="1" x14ac:dyDescent="0.25"/>
    <row r="1457" hidden="1" x14ac:dyDescent="0.25"/>
    <row r="1458" hidden="1" x14ac:dyDescent="0.25"/>
    <row r="1459" hidden="1" x14ac:dyDescent="0.25"/>
    <row r="1460" hidden="1" x14ac:dyDescent="0.25"/>
    <row r="1461" hidden="1" x14ac:dyDescent="0.25"/>
    <row r="1462" hidden="1" x14ac:dyDescent="0.25"/>
    <row r="1463" hidden="1" x14ac:dyDescent="0.25"/>
    <row r="1464" hidden="1" x14ac:dyDescent="0.25"/>
    <row r="1465" hidden="1" x14ac:dyDescent="0.25"/>
    <row r="1466" ht="12" hidden="1" customHeight="1" x14ac:dyDescent="0.25"/>
    <row r="1467" ht="3" hidden="1" customHeight="1" x14ac:dyDescent="0.25"/>
    <row r="1468" ht="2.25" hidden="1" customHeight="1" x14ac:dyDescent="0.25"/>
    <row r="1469" hidden="1" x14ac:dyDescent="0.25"/>
    <row r="1470" hidden="1" x14ac:dyDescent="0.25"/>
    <row r="1471" hidden="1" x14ac:dyDescent="0.25"/>
    <row r="1472" hidden="1" x14ac:dyDescent="0.25"/>
    <row r="1473" hidden="1" x14ac:dyDescent="0.25"/>
    <row r="1474" hidden="1" x14ac:dyDescent="0.25"/>
    <row r="1475" hidden="1" x14ac:dyDescent="0.25"/>
    <row r="1476" hidden="1" x14ac:dyDescent="0.25"/>
    <row r="1477" hidden="1" x14ac:dyDescent="0.25"/>
    <row r="1478" hidden="1" x14ac:dyDescent="0.25"/>
    <row r="1479" hidden="1" x14ac:dyDescent="0.25"/>
    <row r="1480" hidden="1" x14ac:dyDescent="0.25"/>
    <row r="1481" hidden="1" x14ac:dyDescent="0.25"/>
    <row r="1482" hidden="1" x14ac:dyDescent="0.25"/>
    <row r="1483" hidden="1" x14ac:dyDescent="0.25"/>
    <row r="1484" hidden="1" x14ac:dyDescent="0.25"/>
    <row r="1485" hidden="1" x14ac:dyDescent="0.25"/>
    <row r="1486" hidden="1" x14ac:dyDescent="0.25"/>
    <row r="1487" hidden="1" x14ac:dyDescent="0.25"/>
    <row r="1488" hidden="1" x14ac:dyDescent="0.25"/>
    <row r="1489" hidden="1" x14ac:dyDescent="0.25"/>
    <row r="1490" hidden="1" x14ac:dyDescent="0.25"/>
    <row r="1491" hidden="1" x14ac:dyDescent="0.25"/>
    <row r="1492" hidden="1" x14ac:dyDescent="0.25"/>
    <row r="1493" hidden="1" x14ac:dyDescent="0.25"/>
    <row r="1494" hidden="1" x14ac:dyDescent="0.25"/>
    <row r="1495" hidden="1" x14ac:dyDescent="0.25"/>
    <row r="1496" hidden="1" x14ac:dyDescent="0.25"/>
    <row r="1497" hidden="1" x14ac:dyDescent="0.25"/>
    <row r="1498" hidden="1" x14ac:dyDescent="0.25"/>
    <row r="1499" hidden="1" x14ac:dyDescent="0.25"/>
    <row r="1500" hidden="1" x14ac:dyDescent="0.25"/>
    <row r="1501" hidden="1" x14ac:dyDescent="0.25"/>
    <row r="1502" hidden="1" x14ac:dyDescent="0.25"/>
    <row r="1503" hidden="1" x14ac:dyDescent="0.25"/>
    <row r="1504" hidden="1" x14ac:dyDescent="0.25"/>
    <row r="1505" hidden="1" x14ac:dyDescent="0.25"/>
    <row r="1506" hidden="1" x14ac:dyDescent="0.25"/>
    <row r="1507" hidden="1" x14ac:dyDescent="0.25"/>
    <row r="1508" hidden="1" x14ac:dyDescent="0.25"/>
    <row r="1509" hidden="1" x14ac:dyDescent="0.25"/>
    <row r="1510" hidden="1" x14ac:dyDescent="0.25"/>
    <row r="1511" hidden="1" x14ac:dyDescent="0.25"/>
    <row r="1512" hidden="1" x14ac:dyDescent="0.25"/>
    <row r="1513" hidden="1" x14ac:dyDescent="0.25"/>
    <row r="1514" hidden="1" x14ac:dyDescent="0.25"/>
    <row r="1515" hidden="1" x14ac:dyDescent="0.25"/>
    <row r="1516" hidden="1" x14ac:dyDescent="0.25"/>
    <row r="1517" hidden="1" x14ac:dyDescent="0.25"/>
    <row r="1518" hidden="1" x14ac:dyDescent="0.25"/>
    <row r="1519" hidden="1" x14ac:dyDescent="0.25"/>
    <row r="1520" hidden="1" x14ac:dyDescent="0.25"/>
    <row r="1521" hidden="1" x14ac:dyDescent="0.25"/>
    <row r="1522" hidden="1" x14ac:dyDescent="0.25"/>
    <row r="1523" hidden="1" x14ac:dyDescent="0.25"/>
    <row r="1524" hidden="1" x14ac:dyDescent="0.25"/>
    <row r="1525" hidden="1" x14ac:dyDescent="0.25"/>
    <row r="1526" hidden="1" x14ac:dyDescent="0.25"/>
    <row r="1527" hidden="1" x14ac:dyDescent="0.25"/>
    <row r="1528" hidden="1" x14ac:dyDescent="0.25"/>
    <row r="1529" hidden="1" x14ac:dyDescent="0.25"/>
    <row r="1530" hidden="1" x14ac:dyDescent="0.25"/>
    <row r="1531" hidden="1" x14ac:dyDescent="0.25"/>
    <row r="1532" hidden="1" x14ac:dyDescent="0.25"/>
    <row r="1533" hidden="1" x14ac:dyDescent="0.25"/>
    <row r="1534" hidden="1" x14ac:dyDescent="0.25"/>
    <row r="1535" hidden="1" x14ac:dyDescent="0.25"/>
    <row r="1536" hidden="1" x14ac:dyDescent="0.25"/>
    <row r="1537" hidden="1" x14ac:dyDescent="0.25"/>
    <row r="1538" hidden="1" x14ac:dyDescent="0.25"/>
    <row r="1539" hidden="1" x14ac:dyDescent="0.25"/>
    <row r="1540" hidden="1" x14ac:dyDescent="0.25"/>
    <row r="1541" hidden="1" x14ac:dyDescent="0.25"/>
    <row r="1542" hidden="1" x14ac:dyDescent="0.25"/>
    <row r="1543" hidden="1" x14ac:dyDescent="0.25"/>
    <row r="1544" hidden="1" x14ac:dyDescent="0.25"/>
    <row r="1545" hidden="1" x14ac:dyDescent="0.25"/>
    <row r="1546" hidden="1" x14ac:dyDescent="0.25"/>
    <row r="1547" hidden="1" x14ac:dyDescent="0.25"/>
    <row r="1548" hidden="1" x14ac:dyDescent="0.25"/>
    <row r="1549" hidden="1" x14ac:dyDescent="0.25"/>
    <row r="1550" hidden="1" x14ac:dyDescent="0.25"/>
    <row r="1551" hidden="1" x14ac:dyDescent="0.25"/>
    <row r="1552" hidden="1" x14ac:dyDescent="0.25"/>
    <row r="1553" hidden="1" x14ac:dyDescent="0.25"/>
    <row r="1554" hidden="1" x14ac:dyDescent="0.25"/>
    <row r="1555" hidden="1" x14ac:dyDescent="0.25"/>
    <row r="1556" hidden="1" x14ac:dyDescent="0.25"/>
    <row r="1557" hidden="1" x14ac:dyDescent="0.25"/>
    <row r="1558" hidden="1" x14ac:dyDescent="0.25"/>
    <row r="1559" hidden="1" x14ac:dyDescent="0.25"/>
    <row r="1560" hidden="1" x14ac:dyDescent="0.25"/>
    <row r="1561" ht="3" hidden="1" customHeight="1" x14ac:dyDescent="0.25"/>
    <row r="1562" hidden="1" x14ac:dyDescent="0.25"/>
    <row r="1563" hidden="1" x14ac:dyDescent="0.25"/>
    <row r="1564" hidden="1" x14ac:dyDescent="0.25"/>
    <row r="1565" hidden="1" x14ac:dyDescent="0.25"/>
    <row r="1566" hidden="1" x14ac:dyDescent="0.25"/>
    <row r="1567" hidden="1" x14ac:dyDescent="0.25"/>
    <row r="1568" hidden="1" x14ac:dyDescent="0.25"/>
    <row r="1569" hidden="1" x14ac:dyDescent="0.25"/>
    <row r="1570" hidden="1" x14ac:dyDescent="0.25"/>
    <row r="1571" hidden="1" x14ac:dyDescent="0.25"/>
    <row r="1572" hidden="1" x14ac:dyDescent="0.25"/>
    <row r="1573" hidden="1" x14ac:dyDescent="0.25"/>
    <row r="1574" hidden="1" x14ac:dyDescent="0.25"/>
    <row r="1575" hidden="1" x14ac:dyDescent="0.25"/>
    <row r="1576" hidden="1" x14ac:dyDescent="0.25"/>
    <row r="1577" hidden="1" x14ac:dyDescent="0.25"/>
    <row r="1578" hidden="1" x14ac:dyDescent="0.25"/>
    <row r="1579" hidden="1" x14ac:dyDescent="0.25"/>
    <row r="1580" hidden="1" x14ac:dyDescent="0.25"/>
    <row r="1581" hidden="1" x14ac:dyDescent="0.25"/>
    <row r="1582" hidden="1" x14ac:dyDescent="0.25"/>
    <row r="1583" hidden="1" x14ac:dyDescent="0.25"/>
    <row r="1584" ht="0.75" hidden="1" customHeight="1" x14ac:dyDescent="0.25"/>
    <row r="1585" hidden="1" x14ac:dyDescent="0.25"/>
    <row r="1586" hidden="1" x14ac:dyDescent="0.25"/>
    <row r="1587" hidden="1" x14ac:dyDescent="0.25"/>
    <row r="1588" hidden="1" x14ac:dyDescent="0.25"/>
    <row r="1589" hidden="1" x14ac:dyDescent="0.25"/>
    <row r="1590" hidden="1" x14ac:dyDescent="0.25"/>
    <row r="1591" hidden="1" x14ac:dyDescent="0.25"/>
    <row r="1592" hidden="1" x14ac:dyDescent="0.25"/>
    <row r="1593" hidden="1" x14ac:dyDescent="0.25"/>
    <row r="1594" hidden="1" x14ac:dyDescent="0.25"/>
    <row r="1595" hidden="1" x14ac:dyDescent="0.25"/>
    <row r="1596" hidden="1" x14ac:dyDescent="0.25"/>
    <row r="1597" hidden="1" x14ac:dyDescent="0.25"/>
    <row r="1598" hidden="1" x14ac:dyDescent="0.25"/>
    <row r="1599" hidden="1" x14ac:dyDescent="0.25"/>
    <row r="1600" hidden="1" x14ac:dyDescent="0.25"/>
    <row r="1601" hidden="1" x14ac:dyDescent="0.25"/>
    <row r="1602" hidden="1" x14ac:dyDescent="0.25"/>
    <row r="1603" hidden="1" x14ac:dyDescent="0.25"/>
    <row r="1604" hidden="1" x14ac:dyDescent="0.25"/>
    <row r="1605" hidden="1" x14ac:dyDescent="0.25"/>
    <row r="1606" hidden="1" x14ac:dyDescent="0.25"/>
    <row r="1607" hidden="1" x14ac:dyDescent="0.25"/>
    <row r="1608" hidden="1" x14ac:dyDescent="0.25"/>
    <row r="1609" hidden="1" x14ac:dyDescent="0.25"/>
    <row r="1610" hidden="1" x14ac:dyDescent="0.25"/>
    <row r="1611" hidden="1" x14ac:dyDescent="0.25"/>
    <row r="1612" hidden="1" x14ac:dyDescent="0.25"/>
    <row r="1613" hidden="1" x14ac:dyDescent="0.25"/>
    <row r="1614" hidden="1" x14ac:dyDescent="0.25"/>
    <row r="1615" hidden="1" x14ac:dyDescent="0.25"/>
    <row r="1616" hidden="1" x14ac:dyDescent="0.25"/>
    <row r="1617" hidden="1" x14ac:dyDescent="0.25"/>
    <row r="1618" hidden="1" x14ac:dyDescent="0.25"/>
    <row r="1619" hidden="1" x14ac:dyDescent="0.25"/>
    <row r="1620" hidden="1" x14ac:dyDescent="0.25"/>
    <row r="1621" hidden="1" x14ac:dyDescent="0.25"/>
    <row r="1622" hidden="1" x14ac:dyDescent="0.25"/>
    <row r="1623" hidden="1" x14ac:dyDescent="0.25"/>
    <row r="1624" hidden="1" x14ac:dyDescent="0.25"/>
    <row r="1625" hidden="1" x14ac:dyDescent="0.25"/>
    <row r="1626" hidden="1" x14ac:dyDescent="0.25"/>
    <row r="1627" hidden="1" x14ac:dyDescent="0.25"/>
    <row r="1628" hidden="1" x14ac:dyDescent="0.25"/>
    <row r="1629" hidden="1" x14ac:dyDescent="0.25"/>
    <row r="1630" hidden="1" x14ac:dyDescent="0.25"/>
    <row r="1631" hidden="1" x14ac:dyDescent="0.25"/>
    <row r="1632" hidden="1" x14ac:dyDescent="0.25"/>
    <row r="1633" hidden="1" x14ac:dyDescent="0.25"/>
    <row r="1634" hidden="1" x14ac:dyDescent="0.25"/>
    <row r="1635" hidden="1" x14ac:dyDescent="0.25"/>
    <row r="1636" hidden="1" x14ac:dyDescent="0.25"/>
    <row r="1637" hidden="1" x14ac:dyDescent="0.25"/>
    <row r="1638" hidden="1" x14ac:dyDescent="0.25"/>
    <row r="1639" hidden="1" x14ac:dyDescent="0.25"/>
    <row r="1640" hidden="1" x14ac:dyDescent="0.25"/>
    <row r="1641" hidden="1" x14ac:dyDescent="0.25"/>
    <row r="1642" hidden="1" x14ac:dyDescent="0.25"/>
    <row r="1643" hidden="1" x14ac:dyDescent="0.25"/>
    <row r="1644" hidden="1" x14ac:dyDescent="0.25"/>
    <row r="1645" hidden="1" x14ac:dyDescent="0.25"/>
    <row r="1646" hidden="1" x14ac:dyDescent="0.25"/>
    <row r="1647" hidden="1" x14ac:dyDescent="0.25"/>
    <row r="1648" hidden="1" x14ac:dyDescent="0.25"/>
    <row r="1649" hidden="1" x14ac:dyDescent="0.25"/>
    <row r="1650" hidden="1" x14ac:dyDescent="0.25"/>
    <row r="1651" ht="1.5" hidden="1" customHeight="1" x14ac:dyDescent="0.25"/>
    <row r="1652" hidden="1" x14ac:dyDescent="0.25"/>
    <row r="1653" hidden="1" x14ac:dyDescent="0.25"/>
    <row r="1654" hidden="1" x14ac:dyDescent="0.25"/>
    <row r="1655" hidden="1" x14ac:dyDescent="0.25"/>
    <row r="1656" hidden="1" x14ac:dyDescent="0.25"/>
    <row r="1657" hidden="1" x14ac:dyDescent="0.25"/>
    <row r="1658" hidden="1" x14ac:dyDescent="0.25"/>
    <row r="1659" hidden="1" x14ac:dyDescent="0.25"/>
    <row r="1660" hidden="1" x14ac:dyDescent="0.25"/>
    <row r="1661" hidden="1" x14ac:dyDescent="0.25"/>
    <row r="1662" hidden="1" x14ac:dyDescent="0.25"/>
    <row r="1663" hidden="1" x14ac:dyDescent="0.25"/>
    <row r="1664" hidden="1" x14ac:dyDescent="0.25"/>
    <row r="1665" hidden="1" x14ac:dyDescent="0.25"/>
    <row r="1666" hidden="1" x14ac:dyDescent="0.25"/>
    <row r="1667" hidden="1" x14ac:dyDescent="0.25"/>
    <row r="1668" hidden="1" x14ac:dyDescent="0.25"/>
    <row r="1669" hidden="1" x14ac:dyDescent="0.25"/>
    <row r="1670" hidden="1" x14ac:dyDescent="0.25"/>
    <row r="1671" hidden="1" x14ac:dyDescent="0.25"/>
    <row r="1672" hidden="1" x14ac:dyDescent="0.25"/>
    <row r="1673" hidden="1" x14ac:dyDescent="0.25"/>
    <row r="1674" hidden="1" x14ac:dyDescent="0.25"/>
    <row r="1675" hidden="1" x14ac:dyDescent="0.25"/>
    <row r="1676" hidden="1" x14ac:dyDescent="0.25"/>
    <row r="1677" hidden="1" x14ac:dyDescent="0.25"/>
    <row r="1678" hidden="1" x14ac:dyDescent="0.25"/>
    <row r="1679" hidden="1" x14ac:dyDescent="0.25"/>
    <row r="1680" hidden="1" x14ac:dyDescent="0.25"/>
    <row r="1681" hidden="1" x14ac:dyDescent="0.25"/>
    <row r="1682" hidden="1" x14ac:dyDescent="0.25"/>
    <row r="1683" hidden="1" x14ac:dyDescent="0.25"/>
    <row r="1684" hidden="1" x14ac:dyDescent="0.25"/>
    <row r="1685" hidden="1" x14ac:dyDescent="0.25"/>
    <row r="1686" hidden="1" x14ac:dyDescent="0.25"/>
    <row r="1687" hidden="1" x14ac:dyDescent="0.25"/>
    <row r="1688" hidden="1" x14ac:dyDescent="0.25"/>
    <row r="1689" hidden="1" x14ac:dyDescent="0.25"/>
    <row r="1690" hidden="1" x14ac:dyDescent="0.25"/>
    <row r="1691" hidden="1" x14ac:dyDescent="0.25"/>
    <row r="1692" hidden="1" x14ac:dyDescent="0.25"/>
    <row r="1693" hidden="1" x14ac:dyDescent="0.25"/>
    <row r="1694" hidden="1" x14ac:dyDescent="0.25"/>
    <row r="1695" hidden="1" x14ac:dyDescent="0.25"/>
    <row r="1696" hidden="1" x14ac:dyDescent="0.25"/>
    <row r="1697" hidden="1" x14ac:dyDescent="0.25"/>
    <row r="1698" hidden="1" x14ac:dyDescent="0.25"/>
    <row r="1699" hidden="1" x14ac:dyDescent="0.25"/>
    <row r="1700" hidden="1" x14ac:dyDescent="0.25"/>
    <row r="1701" hidden="1" x14ac:dyDescent="0.25"/>
    <row r="1702" hidden="1" x14ac:dyDescent="0.25"/>
    <row r="1703" hidden="1" x14ac:dyDescent="0.25"/>
    <row r="1704" hidden="1" x14ac:dyDescent="0.25"/>
    <row r="1705" hidden="1" x14ac:dyDescent="0.25"/>
    <row r="1706" hidden="1" x14ac:dyDescent="0.25"/>
    <row r="1707" hidden="1" x14ac:dyDescent="0.25"/>
    <row r="1708" hidden="1" x14ac:dyDescent="0.25"/>
    <row r="1709" hidden="1" x14ac:dyDescent="0.25"/>
    <row r="1710" hidden="1" x14ac:dyDescent="0.25"/>
    <row r="1711" hidden="1" x14ac:dyDescent="0.25"/>
    <row r="1712" hidden="1" x14ac:dyDescent="0.25"/>
    <row r="1713" hidden="1" x14ac:dyDescent="0.25"/>
    <row r="1714" hidden="1" x14ac:dyDescent="0.25"/>
    <row r="1715" hidden="1" x14ac:dyDescent="0.25"/>
    <row r="1716" hidden="1" x14ac:dyDescent="0.25"/>
    <row r="1717" hidden="1" x14ac:dyDescent="0.25"/>
    <row r="1718" hidden="1" x14ac:dyDescent="0.25"/>
    <row r="1719" ht="0.75" hidden="1" customHeight="1" x14ac:dyDescent="0.25"/>
    <row r="1720" hidden="1" x14ac:dyDescent="0.25"/>
    <row r="1721" hidden="1" x14ac:dyDescent="0.25"/>
    <row r="1722" hidden="1" x14ac:dyDescent="0.25"/>
    <row r="1723" hidden="1" x14ac:dyDescent="0.25"/>
    <row r="1724" hidden="1" x14ac:dyDescent="0.25"/>
    <row r="1725" hidden="1" x14ac:dyDescent="0.25"/>
    <row r="1726" hidden="1" x14ac:dyDescent="0.25"/>
    <row r="1727" hidden="1" x14ac:dyDescent="0.25"/>
    <row r="1728" hidden="1" x14ac:dyDescent="0.25"/>
    <row r="1729" hidden="1" x14ac:dyDescent="0.25"/>
    <row r="1730" hidden="1" x14ac:dyDescent="0.25"/>
    <row r="1731" hidden="1" x14ac:dyDescent="0.25"/>
    <row r="1732" hidden="1" x14ac:dyDescent="0.25"/>
    <row r="1733" hidden="1" x14ac:dyDescent="0.25"/>
    <row r="1734" hidden="1" x14ac:dyDescent="0.25"/>
    <row r="1735" hidden="1" x14ac:dyDescent="0.25"/>
    <row r="1736" hidden="1" x14ac:dyDescent="0.25"/>
    <row r="1737" hidden="1" x14ac:dyDescent="0.25"/>
    <row r="1738" hidden="1" x14ac:dyDescent="0.25"/>
    <row r="1739" hidden="1" x14ac:dyDescent="0.25"/>
    <row r="1740" hidden="1" x14ac:dyDescent="0.25"/>
    <row r="1741" hidden="1" x14ac:dyDescent="0.25"/>
    <row r="1742" hidden="1" x14ac:dyDescent="0.25"/>
    <row r="1743" hidden="1" x14ac:dyDescent="0.25"/>
    <row r="1744" hidden="1" x14ac:dyDescent="0.25"/>
    <row r="1745" hidden="1" x14ac:dyDescent="0.25"/>
    <row r="1746" hidden="1" x14ac:dyDescent="0.25"/>
    <row r="1747" hidden="1" x14ac:dyDescent="0.25"/>
    <row r="1748" hidden="1" x14ac:dyDescent="0.25"/>
    <row r="1749" hidden="1" x14ac:dyDescent="0.25"/>
    <row r="1750" hidden="1" x14ac:dyDescent="0.25"/>
    <row r="1751" hidden="1" x14ac:dyDescent="0.25"/>
    <row r="1752" hidden="1" x14ac:dyDescent="0.25"/>
    <row r="1753" hidden="1" x14ac:dyDescent="0.25"/>
    <row r="1754" hidden="1" x14ac:dyDescent="0.25"/>
    <row r="1755" hidden="1" x14ac:dyDescent="0.25"/>
    <row r="1756" hidden="1" x14ac:dyDescent="0.25"/>
    <row r="1757" hidden="1" x14ac:dyDescent="0.25"/>
    <row r="1758" hidden="1" x14ac:dyDescent="0.25"/>
    <row r="1759" hidden="1" x14ac:dyDescent="0.25"/>
    <row r="1760" hidden="1" x14ac:dyDescent="0.25"/>
    <row r="1761" hidden="1" x14ac:dyDescent="0.25"/>
    <row r="1762" hidden="1" x14ac:dyDescent="0.25"/>
    <row r="1763" hidden="1" x14ac:dyDescent="0.25"/>
    <row r="1764" hidden="1" x14ac:dyDescent="0.25"/>
    <row r="1765" ht="0.75" hidden="1" customHeight="1" x14ac:dyDescent="0.25"/>
    <row r="1766" hidden="1" x14ac:dyDescent="0.25"/>
    <row r="1767" hidden="1" x14ac:dyDescent="0.25"/>
    <row r="1768" hidden="1" x14ac:dyDescent="0.25"/>
    <row r="1769" hidden="1" x14ac:dyDescent="0.25"/>
    <row r="1770" hidden="1" x14ac:dyDescent="0.25"/>
    <row r="1771" hidden="1" x14ac:dyDescent="0.25"/>
    <row r="1772" hidden="1" x14ac:dyDescent="0.25"/>
    <row r="1773" hidden="1" x14ac:dyDescent="0.25"/>
    <row r="1774" hidden="1" x14ac:dyDescent="0.25"/>
    <row r="1775" hidden="1" x14ac:dyDescent="0.25"/>
    <row r="1776" hidden="1" x14ac:dyDescent="0.25"/>
    <row r="1777" hidden="1" x14ac:dyDescent="0.25"/>
    <row r="1778" hidden="1" x14ac:dyDescent="0.25"/>
    <row r="1779" hidden="1" x14ac:dyDescent="0.25"/>
    <row r="1780" hidden="1" x14ac:dyDescent="0.25"/>
    <row r="1781" hidden="1" x14ac:dyDescent="0.25"/>
    <row r="1782" hidden="1" x14ac:dyDescent="0.25"/>
    <row r="1783" hidden="1" x14ac:dyDescent="0.25"/>
    <row r="1784" hidden="1" x14ac:dyDescent="0.25"/>
    <row r="1785" hidden="1" x14ac:dyDescent="0.25"/>
    <row r="1786" hidden="1" x14ac:dyDescent="0.25"/>
    <row r="1787" hidden="1" x14ac:dyDescent="0.25"/>
    <row r="1788" hidden="1" x14ac:dyDescent="0.25"/>
    <row r="1789" hidden="1" x14ac:dyDescent="0.25"/>
    <row r="1790" hidden="1" x14ac:dyDescent="0.25"/>
    <row r="1791" hidden="1" x14ac:dyDescent="0.25"/>
    <row r="1792" hidden="1" x14ac:dyDescent="0.25"/>
    <row r="1793" hidden="1" x14ac:dyDescent="0.25"/>
    <row r="1794" hidden="1" x14ac:dyDescent="0.25"/>
    <row r="1795" hidden="1" x14ac:dyDescent="0.25"/>
    <row r="1796" hidden="1" x14ac:dyDescent="0.25"/>
    <row r="1797" hidden="1" x14ac:dyDescent="0.25"/>
    <row r="1798" hidden="1" x14ac:dyDescent="0.25"/>
    <row r="1799" hidden="1" x14ac:dyDescent="0.25"/>
    <row r="1800" hidden="1" x14ac:dyDescent="0.25"/>
    <row r="1801" hidden="1" x14ac:dyDescent="0.25"/>
    <row r="1802" hidden="1" x14ac:dyDescent="0.25"/>
    <row r="1803" hidden="1" x14ac:dyDescent="0.25"/>
    <row r="1804" hidden="1" x14ac:dyDescent="0.25"/>
    <row r="1805" hidden="1" x14ac:dyDescent="0.25"/>
    <row r="1806" hidden="1" x14ac:dyDescent="0.25"/>
    <row r="1807" hidden="1" x14ac:dyDescent="0.25"/>
    <row r="1808" hidden="1" x14ac:dyDescent="0.25"/>
    <row r="1809" hidden="1" x14ac:dyDescent="0.25"/>
    <row r="1810" hidden="1" x14ac:dyDescent="0.25"/>
    <row r="1811" ht="3.75" hidden="1" customHeight="1" x14ac:dyDescent="0.25"/>
    <row r="1812" hidden="1" x14ac:dyDescent="0.25"/>
    <row r="1813" hidden="1" x14ac:dyDescent="0.25"/>
    <row r="1814" hidden="1" x14ac:dyDescent="0.25"/>
    <row r="1815" hidden="1" x14ac:dyDescent="0.25"/>
    <row r="1816" hidden="1" x14ac:dyDescent="0.25"/>
    <row r="1817" hidden="1" x14ac:dyDescent="0.25"/>
    <row r="1818" hidden="1" x14ac:dyDescent="0.25"/>
    <row r="1819" hidden="1" x14ac:dyDescent="0.25"/>
    <row r="1820" hidden="1" x14ac:dyDescent="0.25"/>
    <row r="1821" hidden="1" x14ac:dyDescent="0.25"/>
    <row r="1822" hidden="1" x14ac:dyDescent="0.25"/>
    <row r="1823" hidden="1" x14ac:dyDescent="0.25"/>
    <row r="1824" hidden="1" x14ac:dyDescent="0.25"/>
    <row r="1825" hidden="1" x14ac:dyDescent="0.25"/>
    <row r="1826" hidden="1" x14ac:dyDescent="0.25"/>
    <row r="1827" hidden="1" x14ac:dyDescent="0.25"/>
    <row r="1828" hidden="1" x14ac:dyDescent="0.25"/>
    <row r="1829" hidden="1" x14ac:dyDescent="0.25"/>
    <row r="1830" hidden="1" x14ac:dyDescent="0.25"/>
    <row r="1831" hidden="1" x14ac:dyDescent="0.25"/>
    <row r="1832" hidden="1" x14ac:dyDescent="0.25"/>
    <row r="1833" hidden="1" x14ac:dyDescent="0.25"/>
    <row r="1834" hidden="1" x14ac:dyDescent="0.25"/>
    <row r="1835" hidden="1" x14ac:dyDescent="0.25"/>
    <row r="1836" hidden="1" x14ac:dyDescent="0.25"/>
    <row r="1837" hidden="1" x14ac:dyDescent="0.25"/>
    <row r="1838" hidden="1" x14ac:dyDescent="0.25"/>
    <row r="1839" ht="0.75" customHeight="1" x14ac:dyDescent="0.25"/>
    <row r="1840" ht="5.25" hidden="1" customHeight="1" x14ac:dyDescent="0.25"/>
    <row r="1841" hidden="1" x14ac:dyDescent="0.25"/>
    <row r="1842" hidden="1" x14ac:dyDescent="0.25"/>
    <row r="1843" hidden="1" x14ac:dyDescent="0.25"/>
    <row r="1844" hidden="1" x14ac:dyDescent="0.25"/>
    <row r="1845" hidden="1" x14ac:dyDescent="0.25"/>
    <row r="1846" hidden="1" x14ac:dyDescent="0.25"/>
    <row r="1847" hidden="1" x14ac:dyDescent="0.25"/>
    <row r="1848" hidden="1" x14ac:dyDescent="0.25"/>
    <row r="1849" hidden="1" x14ac:dyDescent="0.25"/>
    <row r="1850" hidden="1" x14ac:dyDescent="0.25"/>
    <row r="1851" hidden="1" x14ac:dyDescent="0.25"/>
    <row r="1852" hidden="1" x14ac:dyDescent="0.25"/>
    <row r="1853" hidden="1" x14ac:dyDescent="0.25"/>
    <row r="1854" hidden="1" x14ac:dyDescent="0.25"/>
    <row r="1855" hidden="1" x14ac:dyDescent="0.25"/>
    <row r="1856" hidden="1" x14ac:dyDescent="0.25"/>
    <row r="1857" hidden="1" x14ac:dyDescent="0.25"/>
    <row r="1858" hidden="1" x14ac:dyDescent="0.25"/>
    <row r="1859" hidden="1" x14ac:dyDescent="0.25"/>
    <row r="1860" hidden="1" x14ac:dyDescent="0.25"/>
    <row r="1861" hidden="1" x14ac:dyDescent="0.25"/>
    <row r="1862" hidden="1" x14ac:dyDescent="0.25"/>
    <row r="1863" hidden="1" x14ac:dyDescent="0.25"/>
    <row r="1864" hidden="1" x14ac:dyDescent="0.25"/>
    <row r="1865" hidden="1" x14ac:dyDescent="0.25"/>
    <row r="1866" hidden="1" x14ac:dyDescent="0.25"/>
    <row r="1867" hidden="1" x14ac:dyDescent="0.25"/>
    <row r="1868" hidden="1" x14ac:dyDescent="0.25"/>
    <row r="1869" hidden="1" x14ac:dyDescent="0.25"/>
    <row r="1870" hidden="1" x14ac:dyDescent="0.25"/>
    <row r="1871" hidden="1" x14ac:dyDescent="0.25"/>
    <row r="1872" hidden="1" x14ac:dyDescent="0.25"/>
    <row r="1873" hidden="1" x14ac:dyDescent="0.25"/>
    <row r="1874" hidden="1" x14ac:dyDescent="0.25"/>
    <row r="1875" hidden="1" x14ac:dyDescent="0.25"/>
    <row r="1876" hidden="1" x14ac:dyDescent="0.25"/>
    <row r="1877" hidden="1" x14ac:dyDescent="0.25"/>
    <row r="1878" hidden="1" x14ac:dyDescent="0.25"/>
    <row r="1879" hidden="1" x14ac:dyDescent="0.25"/>
    <row r="1880" hidden="1" x14ac:dyDescent="0.25"/>
    <row r="1881" hidden="1" x14ac:dyDescent="0.25"/>
    <row r="1882" hidden="1" x14ac:dyDescent="0.25"/>
    <row r="1883" hidden="1" x14ac:dyDescent="0.25"/>
    <row r="1884" hidden="1" x14ac:dyDescent="0.25"/>
    <row r="1885" hidden="1" x14ac:dyDescent="0.25"/>
    <row r="1886" hidden="1" x14ac:dyDescent="0.25"/>
    <row r="1887" hidden="1" x14ac:dyDescent="0.25"/>
    <row r="1888" hidden="1" x14ac:dyDescent="0.25"/>
    <row r="1889" hidden="1" x14ac:dyDescent="0.25"/>
    <row r="1890" hidden="1" x14ac:dyDescent="0.25"/>
    <row r="1891" hidden="1" x14ac:dyDescent="0.25"/>
    <row r="1892" hidden="1" x14ac:dyDescent="0.25"/>
    <row r="1893" hidden="1" x14ac:dyDescent="0.25"/>
    <row r="1894" hidden="1" x14ac:dyDescent="0.25"/>
    <row r="1895" hidden="1" x14ac:dyDescent="0.25"/>
    <row r="1896" hidden="1" x14ac:dyDescent="0.25"/>
    <row r="1897" hidden="1" x14ac:dyDescent="0.25"/>
    <row r="1898" hidden="1" x14ac:dyDescent="0.25"/>
    <row r="1899" hidden="1" x14ac:dyDescent="0.25"/>
    <row r="1900" hidden="1" x14ac:dyDescent="0.25"/>
    <row r="1901" hidden="1" x14ac:dyDescent="0.25"/>
    <row r="1902" hidden="1" x14ac:dyDescent="0.25"/>
    <row r="1903" hidden="1" x14ac:dyDescent="0.25"/>
    <row r="1904" hidden="1" x14ac:dyDescent="0.25"/>
    <row r="1905" hidden="1" x14ac:dyDescent="0.25"/>
    <row r="1906" hidden="1" x14ac:dyDescent="0.25"/>
    <row r="1907" hidden="1" x14ac:dyDescent="0.25"/>
    <row r="1908" hidden="1" x14ac:dyDescent="0.25"/>
    <row r="1909" ht="1.5" hidden="1" customHeight="1" x14ac:dyDescent="0.25"/>
    <row r="1910" hidden="1" x14ac:dyDescent="0.25"/>
    <row r="1911" hidden="1" x14ac:dyDescent="0.25"/>
    <row r="1912" hidden="1" x14ac:dyDescent="0.25"/>
    <row r="1913" hidden="1" x14ac:dyDescent="0.25"/>
    <row r="1914" hidden="1" x14ac:dyDescent="0.25"/>
    <row r="1915" hidden="1" x14ac:dyDescent="0.25"/>
    <row r="1916" hidden="1" x14ac:dyDescent="0.25"/>
    <row r="1917" hidden="1" x14ac:dyDescent="0.25"/>
    <row r="1918" hidden="1" x14ac:dyDescent="0.25"/>
    <row r="1919" hidden="1" x14ac:dyDescent="0.25"/>
    <row r="1920" hidden="1" x14ac:dyDescent="0.25"/>
    <row r="1921" hidden="1" x14ac:dyDescent="0.25"/>
    <row r="1922" ht="0.75" hidden="1" customHeight="1" x14ac:dyDescent="0.25"/>
    <row r="1923" hidden="1" x14ac:dyDescent="0.25"/>
    <row r="1924" hidden="1" x14ac:dyDescent="0.25"/>
    <row r="1925" hidden="1" x14ac:dyDescent="0.25"/>
    <row r="1926" hidden="1" x14ac:dyDescent="0.25"/>
    <row r="1927" hidden="1" x14ac:dyDescent="0.25"/>
    <row r="1928" hidden="1" x14ac:dyDescent="0.25"/>
    <row r="1929" hidden="1" x14ac:dyDescent="0.25"/>
    <row r="1930" hidden="1" x14ac:dyDescent="0.25"/>
    <row r="1931" hidden="1" x14ac:dyDescent="0.25"/>
    <row r="1932" hidden="1" x14ac:dyDescent="0.25"/>
    <row r="1933" hidden="1" x14ac:dyDescent="0.25"/>
    <row r="1934" hidden="1" x14ac:dyDescent="0.25"/>
    <row r="1935" hidden="1" x14ac:dyDescent="0.25"/>
    <row r="1936" hidden="1" x14ac:dyDescent="0.25"/>
    <row r="1937" hidden="1" x14ac:dyDescent="0.25"/>
    <row r="1938" hidden="1" x14ac:dyDescent="0.25"/>
    <row r="1939" hidden="1" x14ac:dyDescent="0.25"/>
    <row r="1940" hidden="1" x14ac:dyDescent="0.25"/>
    <row r="1941" hidden="1" x14ac:dyDescent="0.25"/>
    <row r="1942" hidden="1" x14ac:dyDescent="0.25"/>
    <row r="1943" hidden="1" x14ac:dyDescent="0.25"/>
    <row r="1944" hidden="1" x14ac:dyDescent="0.25"/>
    <row r="1945" hidden="1" x14ac:dyDescent="0.25"/>
    <row r="1946" hidden="1" x14ac:dyDescent="0.25"/>
    <row r="1947" hidden="1" x14ac:dyDescent="0.25"/>
    <row r="1948" hidden="1" x14ac:dyDescent="0.25"/>
    <row r="1949" hidden="1" x14ac:dyDescent="0.25"/>
    <row r="1950" hidden="1" x14ac:dyDescent="0.25"/>
    <row r="1951" hidden="1" x14ac:dyDescent="0.25"/>
    <row r="1952" hidden="1" x14ac:dyDescent="0.25"/>
    <row r="1953" hidden="1" x14ac:dyDescent="0.25"/>
    <row r="1954" hidden="1" x14ac:dyDescent="0.25"/>
    <row r="1955" hidden="1" x14ac:dyDescent="0.25"/>
    <row r="1956" hidden="1" x14ac:dyDescent="0.25"/>
    <row r="1957" hidden="1" x14ac:dyDescent="0.25"/>
    <row r="1958" hidden="1" x14ac:dyDescent="0.25"/>
    <row r="1959" hidden="1" x14ac:dyDescent="0.25"/>
    <row r="1960" hidden="1" x14ac:dyDescent="0.25"/>
    <row r="1961" hidden="1" x14ac:dyDescent="0.25"/>
    <row r="1962" hidden="1" x14ac:dyDescent="0.25"/>
    <row r="1963" hidden="1" x14ac:dyDescent="0.25"/>
    <row r="1964" hidden="1" x14ac:dyDescent="0.25"/>
    <row r="1965" hidden="1" x14ac:dyDescent="0.25"/>
    <row r="1966" hidden="1" x14ac:dyDescent="0.25"/>
    <row r="1967" hidden="1" x14ac:dyDescent="0.25"/>
    <row r="1968" hidden="1" x14ac:dyDescent="0.25"/>
    <row r="1969" hidden="1" x14ac:dyDescent="0.25"/>
    <row r="1970" hidden="1" x14ac:dyDescent="0.25"/>
    <row r="1971" hidden="1" x14ac:dyDescent="0.25"/>
    <row r="1972" hidden="1" x14ac:dyDescent="0.25"/>
    <row r="1973" hidden="1" x14ac:dyDescent="0.25"/>
    <row r="1974" ht="1.5" customHeight="1" x14ac:dyDescent="0.25"/>
    <row r="1975" hidden="1" x14ac:dyDescent="0.25"/>
    <row r="1976" hidden="1" x14ac:dyDescent="0.25"/>
    <row r="1977" hidden="1" x14ac:dyDescent="0.25"/>
    <row r="1978" hidden="1" x14ac:dyDescent="0.25"/>
    <row r="1979" hidden="1" x14ac:dyDescent="0.25"/>
    <row r="1980" hidden="1" x14ac:dyDescent="0.25"/>
    <row r="1981" hidden="1" x14ac:dyDescent="0.25"/>
    <row r="1982" hidden="1" x14ac:dyDescent="0.25"/>
    <row r="1983" hidden="1" x14ac:dyDescent="0.25"/>
    <row r="1984" hidden="1" x14ac:dyDescent="0.25"/>
    <row r="1985" hidden="1" x14ac:dyDescent="0.25"/>
    <row r="1986" hidden="1" x14ac:dyDescent="0.25"/>
    <row r="1987" hidden="1" x14ac:dyDescent="0.25"/>
  </sheetData>
  <sheetProtection password="EE1A" sheet="1" formatCells="0" formatRows="0" insertRows="0" deleteRows="0"/>
  <dataConsolidate/>
  <mergeCells count="482">
    <mergeCell ref="B528:I528"/>
    <mergeCell ref="C524:G524"/>
    <mergeCell ref="C517:G517"/>
    <mergeCell ref="C522:G522"/>
    <mergeCell ref="B533:H533"/>
    <mergeCell ref="B472:G472"/>
    <mergeCell ref="C473:G473"/>
    <mergeCell ref="C474:G474"/>
    <mergeCell ref="B514:G514"/>
    <mergeCell ref="B500:G500"/>
    <mergeCell ref="C475:G475"/>
    <mergeCell ref="C497:G497"/>
    <mergeCell ref="C498:H498"/>
    <mergeCell ref="C477:H477"/>
    <mergeCell ref="C495:G495"/>
    <mergeCell ref="C496:G496"/>
    <mergeCell ref="C481:G481"/>
    <mergeCell ref="C482:G482"/>
    <mergeCell ref="B479:G479"/>
    <mergeCell ref="C480:G480"/>
    <mergeCell ref="C483:H483"/>
    <mergeCell ref="C512:H512"/>
    <mergeCell ref="C511:G511"/>
    <mergeCell ref="B485:G485"/>
    <mergeCell ref="B1187:H1187"/>
    <mergeCell ref="C487:G487"/>
    <mergeCell ref="C488:G488"/>
    <mergeCell ref="C489:G489"/>
    <mergeCell ref="C490:G490"/>
    <mergeCell ref="C491:H491"/>
    <mergeCell ref="C503:G503"/>
    <mergeCell ref="C504:G504"/>
    <mergeCell ref="C505:G505"/>
    <mergeCell ref="B493:G493"/>
    <mergeCell ref="C494:G494"/>
    <mergeCell ref="C510:G510"/>
    <mergeCell ref="C518:G518"/>
    <mergeCell ref="C515:G515"/>
    <mergeCell ref="C516:G516"/>
    <mergeCell ref="B521:G521"/>
    <mergeCell ref="B534:H534"/>
    <mergeCell ref="C525:H525"/>
    <mergeCell ref="C506:H506"/>
    <mergeCell ref="B508:G508"/>
    <mergeCell ref="C509:G509"/>
    <mergeCell ref="C519:H519"/>
    <mergeCell ref="C523:G523"/>
    <mergeCell ref="B532:H532"/>
    <mergeCell ref="C454:G454"/>
    <mergeCell ref="C455:G455"/>
    <mergeCell ref="C456:G456"/>
    <mergeCell ref="C448:G448"/>
    <mergeCell ref="C449:G449"/>
    <mergeCell ref="C450:H450"/>
    <mergeCell ref="B452:G452"/>
    <mergeCell ref="C470:H470"/>
    <mergeCell ref="C458:H458"/>
    <mergeCell ref="B466:G466"/>
    <mergeCell ref="C467:G467"/>
    <mergeCell ref="C468:G468"/>
    <mergeCell ref="B460:G460"/>
    <mergeCell ref="C461:G461"/>
    <mergeCell ref="C462:G462"/>
    <mergeCell ref="C463:G463"/>
    <mergeCell ref="C464:H464"/>
    <mergeCell ref="C486:G486"/>
    <mergeCell ref="C469:G469"/>
    <mergeCell ref="C422:H422"/>
    <mergeCell ref="B424:G424"/>
    <mergeCell ref="C425:G425"/>
    <mergeCell ref="C426:G426"/>
    <mergeCell ref="C427:G427"/>
    <mergeCell ref="C428:G428"/>
    <mergeCell ref="B431:G431"/>
    <mergeCell ref="C432:G432"/>
    <mergeCell ref="C434:G434"/>
    <mergeCell ref="C476:G476"/>
    <mergeCell ref="C435:H435"/>
    <mergeCell ref="B437:G437"/>
    <mergeCell ref="C438:G438"/>
    <mergeCell ref="C439:G439"/>
    <mergeCell ref="C457:G457"/>
    <mergeCell ref="C440:G440"/>
    <mergeCell ref="C441:H441"/>
    <mergeCell ref="B443:G443"/>
    <mergeCell ref="C444:G444"/>
    <mergeCell ref="C445:G445"/>
    <mergeCell ref="C447:G447"/>
    <mergeCell ref="C453:G453"/>
    <mergeCell ref="C1332:I1332"/>
    <mergeCell ref="C1331:I1331"/>
    <mergeCell ref="B1263:D1263"/>
    <mergeCell ref="B1264:D1264"/>
    <mergeCell ref="B1273:D1273"/>
    <mergeCell ref="B1271:D1271"/>
    <mergeCell ref="C1290:I1290"/>
    <mergeCell ref="C1286:I1286"/>
    <mergeCell ref="B1283:I1283"/>
    <mergeCell ref="C1292:I1292"/>
    <mergeCell ref="B1291:I1291"/>
    <mergeCell ref="B1282:I1282"/>
    <mergeCell ref="C1277:I1277"/>
    <mergeCell ref="B1265:H1265"/>
    <mergeCell ref="B1274:H1274"/>
    <mergeCell ref="B1272:D1272"/>
    <mergeCell ref="C1278:I1278"/>
    <mergeCell ref="B1276:I1276"/>
    <mergeCell ref="B1267:H1267"/>
    <mergeCell ref="B1270:D1270"/>
    <mergeCell ref="E1263:H1263"/>
    <mergeCell ref="E1264:H1264"/>
    <mergeCell ref="B1266:D1266"/>
    <mergeCell ref="F1266:H1266"/>
    <mergeCell ref="B255:E255"/>
    <mergeCell ref="B256:E256"/>
    <mergeCell ref="F252:F253"/>
    <mergeCell ref="H252:H253"/>
    <mergeCell ref="B254:E254"/>
    <mergeCell ref="B252:E252"/>
    <mergeCell ref="B268:I268"/>
    <mergeCell ref="B278:H278"/>
    <mergeCell ref="B263:E263"/>
    <mergeCell ref="H260:H261"/>
    <mergeCell ref="B277:H277"/>
    <mergeCell ref="B266:I266"/>
    <mergeCell ref="G260:G261"/>
    <mergeCell ref="B262:E262"/>
    <mergeCell ref="I260:I261"/>
    <mergeCell ref="B261:E261"/>
    <mergeCell ref="B276:H276"/>
    <mergeCell ref="B264:E264"/>
    <mergeCell ref="B275:H275"/>
    <mergeCell ref="B270:H270"/>
    <mergeCell ref="B271:H271"/>
    <mergeCell ref="B272:H272"/>
    <mergeCell ref="I235:I236"/>
    <mergeCell ref="B243:E243"/>
    <mergeCell ref="B251:E251"/>
    <mergeCell ref="G243:G244"/>
    <mergeCell ref="I243:I244"/>
    <mergeCell ref="I213:I214"/>
    <mergeCell ref="F242:H242"/>
    <mergeCell ref="B228:H228"/>
    <mergeCell ref="F235:F236"/>
    <mergeCell ref="B227:H227"/>
    <mergeCell ref="B242:E242"/>
    <mergeCell ref="B244:E244"/>
    <mergeCell ref="F251:H251"/>
    <mergeCell ref="B112:E112"/>
    <mergeCell ref="B111:E111"/>
    <mergeCell ref="B116:H116"/>
    <mergeCell ref="B117:H117"/>
    <mergeCell ref="H191:H192"/>
    <mergeCell ref="B192:E192"/>
    <mergeCell ref="B166:E166"/>
    <mergeCell ref="B179:I179"/>
    <mergeCell ref="B153:E153"/>
    <mergeCell ref="B159:E159"/>
    <mergeCell ref="B187:E187"/>
    <mergeCell ref="I191:I192"/>
    <mergeCell ref="G191:G192"/>
    <mergeCell ref="B127:I127"/>
    <mergeCell ref="B118:H118"/>
    <mergeCell ref="B168:E168"/>
    <mergeCell ref="B170:E170"/>
    <mergeCell ref="B171:E171"/>
    <mergeCell ref="F181:H181"/>
    <mergeCell ref="B181:E181"/>
    <mergeCell ref="B140:H140"/>
    <mergeCell ref="B131:F132"/>
    <mergeCell ref="B133:F133"/>
    <mergeCell ref="B137:E137"/>
    <mergeCell ref="B144:I144"/>
    <mergeCell ref="I182:I183"/>
    <mergeCell ref="B167:E167"/>
    <mergeCell ref="B154:E154"/>
    <mergeCell ref="B155:E155"/>
    <mergeCell ref="B156:E156"/>
    <mergeCell ref="B157:E157"/>
    <mergeCell ref="B158:E158"/>
    <mergeCell ref="B163:I163"/>
    <mergeCell ref="B146:I146"/>
    <mergeCell ref="B182:E182"/>
    <mergeCell ref="B183:E183"/>
    <mergeCell ref="H182:H183"/>
    <mergeCell ref="B160:E160"/>
    <mergeCell ref="D2:I4"/>
    <mergeCell ref="C12:I12"/>
    <mergeCell ref="C29:I29"/>
    <mergeCell ref="C31:I31"/>
    <mergeCell ref="C17:I18"/>
    <mergeCell ref="C19:I20"/>
    <mergeCell ref="C21:I22"/>
    <mergeCell ref="C25:I25"/>
    <mergeCell ref="C27:I27"/>
    <mergeCell ref="C34:I34"/>
    <mergeCell ref="C42:E42"/>
    <mergeCell ref="C43:E43"/>
    <mergeCell ref="C44:E44"/>
    <mergeCell ref="B38:H38"/>
    <mergeCell ref="C39:I39"/>
    <mergeCell ref="B41:H41"/>
    <mergeCell ref="C36:I36"/>
    <mergeCell ref="B66:E67"/>
    <mergeCell ref="C49:F49"/>
    <mergeCell ref="C46:E46"/>
    <mergeCell ref="C54:F54"/>
    <mergeCell ref="C55:E55"/>
    <mergeCell ref="C53:F53"/>
    <mergeCell ref="C61:I61"/>
    <mergeCell ref="C62:I62"/>
    <mergeCell ref="C51:F51"/>
    <mergeCell ref="C45:E45"/>
    <mergeCell ref="C50:F50"/>
    <mergeCell ref="C52:F52"/>
    <mergeCell ref="B57:I57"/>
    <mergeCell ref="C58:I58"/>
    <mergeCell ref="B65:I65"/>
    <mergeCell ref="B68:E68"/>
    <mergeCell ref="B74:E74"/>
    <mergeCell ref="B113:E113"/>
    <mergeCell ref="B125:I125"/>
    <mergeCell ref="B95:E95"/>
    <mergeCell ref="B100:H100"/>
    <mergeCell ref="B102:H102"/>
    <mergeCell ref="B101:H101"/>
    <mergeCell ref="B97:E97"/>
    <mergeCell ref="B86:E86"/>
    <mergeCell ref="B75:E75"/>
    <mergeCell ref="B84:E85"/>
    <mergeCell ref="B78:H78"/>
    <mergeCell ref="B87:E87"/>
    <mergeCell ref="B88:E88"/>
    <mergeCell ref="B79:H79"/>
    <mergeCell ref="B70:E70"/>
    <mergeCell ref="B103:H103"/>
    <mergeCell ref="B72:E72"/>
    <mergeCell ref="B107:E108"/>
    <mergeCell ref="B71:E71"/>
    <mergeCell ref="B89:E89"/>
    <mergeCell ref="B80:H80"/>
    <mergeCell ref="B94:E94"/>
    <mergeCell ref="B1269:I1269"/>
    <mergeCell ref="I252:I253"/>
    <mergeCell ref="B245:E245"/>
    <mergeCell ref="B236:E236"/>
    <mergeCell ref="B237:E237"/>
    <mergeCell ref="B247:E247"/>
    <mergeCell ref="G235:G236"/>
    <mergeCell ref="H235:H236"/>
    <mergeCell ref="B246:E246"/>
    <mergeCell ref="B235:E235"/>
    <mergeCell ref="F243:F244"/>
    <mergeCell ref="B238:E238"/>
    <mergeCell ref="B239:E239"/>
    <mergeCell ref="B241:I241"/>
    <mergeCell ref="H243:H244"/>
    <mergeCell ref="B253:E253"/>
    <mergeCell ref="G252:G253"/>
    <mergeCell ref="B258:I258"/>
    <mergeCell ref="F260:F261"/>
    <mergeCell ref="B259:E259"/>
    <mergeCell ref="F259:H259"/>
    <mergeCell ref="B260:E260"/>
    <mergeCell ref="B269:H269"/>
    <mergeCell ref="B1255:I1255"/>
    <mergeCell ref="B1259:H1259"/>
    <mergeCell ref="B1217:F1217"/>
    <mergeCell ref="B1210:F1210"/>
    <mergeCell ref="B1221:I1221"/>
    <mergeCell ref="B1246:I1246"/>
    <mergeCell ref="C309:G309"/>
    <mergeCell ref="B318:C318"/>
    <mergeCell ref="B343:G343"/>
    <mergeCell ref="B344:G344"/>
    <mergeCell ref="C333:G333"/>
    <mergeCell ref="B1250:H1250"/>
    <mergeCell ref="C331:G331"/>
    <mergeCell ref="C322:G322"/>
    <mergeCell ref="C323:G323"/>
    <mergeCell ref="C324:G324"/>
    <mergeCell ref="C325:G325"/>
    <mergeCell ref="C395:G395"/>
    <mergeCell ref="B317:I317"/>
    <mergeCell ref="C380:G380"/>
    <mergeCell ref="C381:H381"/>
    <mergeCell ref="C372:G372"/>
    <mergeCell ref="C373:G373"/>
    <mergeCell ref="C374:H374"/>
    <mergeCell ref="C340:G340"/>
    <mergeCell ref="B285:H285"/>
    <mergeCell ref="B273:H273"/>
    <mergeCell ref="B279:H279"/>
    <mergeCell ref="B284:G284"/>
    <mergeCell ref="B282:G282"/>
    <mergeCell ref="B283:G283"/>
    <mergeCell ref="F182:F183"/>
    <mergeCell ref="G182:G183"/>
    <mergeCell ref="B250:I250"/>
    <mergeCell ref="B207:E207"/>
    <mergeCell ref="I202:I203"/>
    <mergeCell ref="H202:H203"/>
    <mergeCell ref="F191:F192"/>
    <mergeCell ref="B189:I189"/>
    <mergeCell ref="F234:H234"/>
    <mergeCell ref="B213:E213"/>
    <mergeCell ref="B220:I220"/>
    <mergeCell ref="B234:E234"/>
    <mergeCell ref="B233:I233"/>
    <mergeCell ref="B200:I200"/>
    <mergeCell ref="B226:H226"/>
    <mergeCell ref="F212:H212"/>
    <mergeCell ref="B225:H225"/>
    <mergeCell ref="B222:I222"/>
    <mergeCell ref="B184:E184"/>
    <mergeCell ref="B185:E185"/>
    <mergeCell ref="B169:E169"/>
    <mergeCell ref="B172:E172"/>
    <mergeCell ref="B173:E173"/>
    <mergeCell ref="B186:E186"/>
    <mergeCell ref="B196:E196"/>
    <mergeCell ref="B204:E204"/>
    <mergeCell ref="B205:E205"/>
    <mergeCell ref="B206:E206"/>
    <mergeCell ref="B224:H224"/>
    <mergeCell ref="B216:E216"/>
    <mergeCell ref="B218:E218"/>
    <mergeCell ref="B217:E217"/>
    <mergeCell ref="B203:E203"/>
    <mergeCell ref="B215:E215"/>
    <mergeCell ref="B212:E212"/>
    <mergeCell ref="B210:I210"/>
    <mergeCell ref="B214:E214"/>
    <mergeCell ref="H213:H214"/>
    <mergeCell ref="F202:F203"/>
    <mergeCell ref="G202:G203"/>
    <mergeCell ref="F213:F214"/>
    <mergeCell ref="G213:G214"/>
    <mergeCell ref="B69:E69"/>
    <mergeCell ref="B73:E73"/>
    <mergeCell ref="B76:E76"/>
    <mergeCell ref="B90:E90"/>
    <mergeCell ref="B92:E92"/>
    <mergeCell ref="B104:H104"/>
    <mergeCell ref="B99:H99"/>
    <mergeCell ref="B202:E202"/>
    <mergeCell ref="B122:I122"/>
    <mergeCell ref="B139:H139"/>
    <mergeCell ref="B134:F134"/>
    <mergeCell ref="B123:I123"/>
    <mergeCell ref="B109:E109"/>
    <mergeCell ref="B110:E110"/>
    <mergeCell ref="B136:F136"/>
    <mergeCell ref="B119:H119"/>
    <mergeCell ref="B191:E191"/>
    <mergeCell ref="B193:E193"/>
    <mergeCell ref="B194:E194"/>
    <mergeCell ref="B195:E195"/>
    <mergeCell ref="B91:E91"/>
    <mergeCell ref="B135:F135"/>
    <mergeCell ref="B93:E93"/>
    <mergeCell ref="B141:H141"/>
    <mergeCell ref="C306:H306"/>
    <mergeCell ref="C307:H307"/>
    <mergeCell ref="B527:I527"/>
    <mergeCell ref="C365:G365"/>
    <mergeCell ref="B328:G328"/>
    <mergeCell ref="C329:G329"/>
    <mergeCell ref="C330:G330"/>
    <mergeCell ref="C334:H334"/>
    <mergeCell ref="C335:F335"/>
    <mergeCell ref="B336:G336"/>
    <mergeCell ref="C337:G337"/>
    <mergeCell ref="C338:G338"/>
    <mergeCell ref="C339:G339"/>
    <mergeCell ref="C402:G402"/>
    <mergeCell ref="C403:G403"/>
    <mergeCell ref="C404:G404"/>
    <mergeCell ref="C405:G405"/>
    <mergeCell ref="C406:H406"/>
    <mergeCell ref="C409:G409"/>
    <mergeCell ref="C411:G411"/>
    <mergeCell ref="C412:H412"/>
    <mergeCell ref="B414:G414"/>
    <mergeCell ref="C415:G415"/>
    <mergeCell ref="C429:H429"/>
    <mergeCell ref="B287:I287"/>
    <mergeCell ref="C293:I293"/>
    <mergeCell ref="C296:E296"/>
    <mergeCell ref="C332:G332"/>
    <mergeCell ref="B320:G320"/>
    <mergeCell ref="C298:E298"/>
    <mergeCell ref="C308:H308"/>
    <mergeCell ref="B1214:F1214"/>
    <mergeCell ref="B376:G376"/>
    <mergeCell ref="C377:G377"/>
    <mergeCell ref="C389:G389"/>
    <mergeCell ref="C390:G390"/>
    <mergeCell ref="C391:H391"/>
    <mergeCell ref="C387:G387"/>
    <mergeCell ref="B393:G393"/>
    <mergeCell ref="C388:G388"/>
    <mergeCell ref="B383:C383"/>
    <mergeCell ref="B385:G385"/>
    <mergeCell ref="C386:G386"/>
    <mergeCell ref="B408:G408"/>
    <mergeCell ref="C396:G396"/>
    <mergeCell ref="H1202:I1202"/>
    <mergeCell ref="G1202:G1203"/>
    <mergeCell ref="B1202:F1203"/>
    <mergeCell ref="B1262:D1262"/>
    <mergeCell ref="B1261:I1261"/>
    <mergeCell ref="E1262:H1262"/>
    <mergeCell ref="B535:H535"/>
    <mergeCell ref="B1188:H1188"/>
    <mergeCell ref="B543:H543"/>
    <mergeCell ref="C1197:I1197"/>
    <mergeCell ref="C1196:I1196"/>
    <mergeCell ref="C1195:I1195"/>
    <mergeCell ref="B1251:H1251"/>
    <mergeCell ref="G1222:I1222"/>
    <mergeCell ref="B1209:F1209"/>
    <mergeCell ref="B1215:F1215"/>
    <mergeCell ref="B1189:H1189"/>
    <mergeCell ref="B1194:I1194"/>
    <mergeCell ref="B541:I541"/>
    <mergeCell ref="B1216:F1216"/>
    <mergeCell ref="B1256:D1256"/>
    <mergeCell ref="B1257:D1257"/>
    <mergeCell ref="B1258:D1258"/>
    <mergeCell ref="B1201:I1201"/>
    <mergeCell ref="B1248:H1248"/>
    <mergeCell ref="B1218:F1218"/>
    <mergeCell ref="B1249:H1249"/>
    <mergeCell ref="B1252:H1252"/>
    <mergeCell ref="C357:G357"/>
    <mergeCell ref="C358:H358"/>
    <mergeCell ref="C359:F359"/>
    <mergeCell ref="C366:H366"/>
    <mergeCell ref="C379:G379"/>
    <mergeCell ref="C370:G370"/>
    <mergeCell ref="C371:G371"/>
    <mergeCell ref="B361:I361"/>
    <mergeCell ref="C362:G362"/>
    <mergeCell ref="C363:G363"/>
    <mergeCell ref="C364:G364"/>
    <mergeCell ref="B368:I368"/>
    <mergeCell ref="C369:G369"/>
    <mergeCell ref="C394:G394"/>
    <mergeCell ref="B1192:I1192"/>
    <mergeCell ref="C1198:I1198"/>
    <mergeCell ref="C1199:I1199"/>
    <mergeCell ref="B1193:I1193"/>
    <mergeCell ref="B1222:E1223"/>
    <mergeCell ref="F1222:F1223"/>
    <mergeCell ref="B1211:F1211"/>
    <mergeCell ref="B1212:F1212"/>
    <mergeCell ref="B1213:F1213"/>
    <mergeCell ref="B1247:E1247"/>
    <mergeCell ref="C397:G397"/>
    <mergeCell ref="C398:G398"/>
    <mergeCell ref="C399:H399"/>
    <mergeCell ref="B401:G401"/>
    <mergeCell ref="C312:H312"/>
    <mergeCell ref="C321:G321"/>
    <mergeCell ref="C313:H313"/>
    <mergeCell ref="B288:I288"/>
    <mergeCell ref="C326:H326"/>
    <mergeCell ref="C341:G341"/>
    <mergeCell ref="C342:H342"/>
    <mergeCell ref="C355:G355"/>
    <mergeCell ref="C356:G356"/>
    <mergeCell ref="C345:G345"/>
    <mergeCell ref="C346:G346"/>
    <mergeCell ref="C347:G347"/>
    <mergeCell ref="C348:G348"/>
    <mergeCell ref="C349:G349"/>
    <mergeCell ref="C350:H350"/>
    <mergeCell ref="C351:F351"/>
    <mergeCell ref="B352:G352"/>
    <mergeCell ref="C353:G353"/>
    <mergeCell ref="C354:G354"/>
  </mergeCells>
  <phoneticPr fontId="6" type="noConversion"/>
  <dataValidations xWindow="108" yWindow="479" count="25">
    <dataValidation type="decimal" allowBlank="1" showInputMessage="1" showErrorMessage="1" error="Importe superior al gasto anotado" sqref="H1241">
      <formula1>0</formula1>
      <formula2>F1241</formula2>
    </dataValidation>
    <dataValidation type="decimal" operator="lessThanOrEqual" allowBlank="1" showInputMessage="1" showErrorMessage="1" errorTitle="Error" error="Importe mayor que el total de gastos generales" sqref="I1249">
      <formula1>G1244</formula1>
    </dataValidation>
    <dataValidation allowBlank="1" showErrorMessage="1" promptTitle="Cambios en el Patronato" prompt="Ajuste el alto de fila según la cantidad de texto a mostrar" sqref="C1292 C1286:C1287"/>
    <dataValidation allowBlank="1" showInputMessage="1" showErrorMessage="1" promptTitle="Cambios en el Patronato" prompt="Ajuste el alto de fila según la cantidad de texto a mostrar" sqref="C1288"/>
    <dataValidation type="decimal" operator="greaterThanOrEqual" allowBlank="1" showInputMessage="1" showErrorMessage="1" error="Signo positivo" sqref="I1258 G1204:H1217 I532:I536 I529 I1250">
      <formula1>0</formula1>
    </dataValidation>
    <dataValidation type="decimal" operator="equal" allowBlank="1" showInputMessage="1" showErrorMessage="1" sqref="G1224:H1225 I1213">
      <formula1>0</formula1>
    </dataValidation>
    <dataValidation type="decimal" operator="greaterThanOrEqual" allowBlank="1" showInputMessage="1" showErrorMessage="1" error="El signo ha de ser positivo (+)" sqref="F1224:F1243">
      <formula1>0</formula1>
    </dataValidation>
    <dataValidation type="decimal" operator="greaterThanOrEqual" allowBlank="1" showInputMessage="1" showErrorMessage="1" sqref="H1242:H1243 I1214:I1217 I1204:I1212 G1226:G1243 H1226:H1240">
      <formula1>0</formula1>
    </dataValidation>
    <dataValidation allowBlank="1" showInputMessage="1" sqref="I1218:I1220"/>
    <dataValidation allowBlank="1" showErrorMessage="1" sqref="B543:B674 B704:B1190 C12:I12"/>
    <dataValidation type="decimal" operator="lessThanOrEqual" allowBlank="1" showInputMessage="1" showErrorMessage="1" error="El signo debe ser negativo (-)" sqref="I538:I539">
      <formula1>0</formula1>
    </dataValidation>
    <dataValidation allowBlank="1" showInputMessage="1" showErrorMessage="1" promptTitle="Añadir las filas precisas" prompt="y eliminar las que no sean necesarias" sqref="C522:G522 C494 C486:G486 C480:G480 C337:G337 C345:G345 C353:G353 C321:G321 C329:G329 C438:G438 C432:G433 C501:G501 C425:G425 C409:G410 C386:G386 C394:G394 C402:G402 C369:G369 C377:G378 C362:G362 C461:G461 C453:G453 C444:G444 C467:G467 C473:G473 C515:G515 C509:G509"/>
    <dataValidation type="decimal" operator="lessThan" allowBlank="1" showErrorMessage="1" error="Signo menos" sqref="I296 I300">
      <formula1>0</formula1>
    </dataValidation>
    <dataValidation allowBlank="1" showInputMessage="1" showErrorMessage="1" prompt="Signo + ó -" sqref="I297:I299"/>
    <dataValidation allowBlank="1" showInputMessage="1" showErrorMessage="1" promptTitle="Detalle de bienes de patrimonio " prompt="Insertar las filas que sean precisas" sqref="B228"/>
    <dataValidation type="decimal" operator="lessThan" allowBlank="1" showInputMessage="1" showErrorMessage="1" error="Signo negativo" sqref="H166:H172">
      <formula1>0</formula1>
    </dataValidation>
    <dataValidation type="decimal" operator="lessThan" allowBlank="1" showInputMessage="1" showErrorMessage="1" error="Con signo negativo" sqref="H149:H159">
      <formula1>0</formula1>
    </dataValidation>
    <dataValidation type="decimal" operator="lessThanOrEqual" allowBlank="1" showInputMessage="1" showErrorMessage="1" error="El signo debe ser negativo" sqref="H109:H112 H86:H96 H68:H75">
      <formula1>0</formula1>
    </dataValidation>
    <dataValidation allowBlank="1" showErrorMessage="1" prompt="_x000a__x000a_" sqref="G59:I59 C59 C42:C56 G42:I56 F42 F44:F48 D47:E48"/>
    <dataValidation allowBlank="1" showErrorMessage="1" promptTitle="Cambio criterios" prompt="Si habiera algún cambio, describirlos. ajustando alto de fila para ver todo el texto necesario_x000a__x000a_" sqref="C34:I34"/>
    <dataValidation allowBlank="1" showErrorMessage="1" promptTitle="aspectos críticos" prompt="Si los hay, sustituir este texto describiendo los existentes. Ajustar altura de fila" sqref="C27:I27"/>
    <dataValidation allowBlank="1" showInputMessage="1" showErrorMessage="1" promptTitle="Acividades" prompt="Describa en esta celda de forma detallada las actividades realizadas. Ajuste la altura de la fila de acuerdo con el texto a introducir." sqref="C13:I13"/>
    <dataValidation type="whole" operator="greaterThan" allowBlank="1" showInputMessage="1" showErrorMessage="1" error="Año en que acaba el ejercicio (cuatro cifras)" sqref="D6">
      <formula1>2000</formula1>
    </dataValidation>
    <dataValidation allowBlank="1" showErrorMessage="1" promptTitle="Agrupaciones" prompt="Si se hubieren efectuado, cambiar este texto por el que corresponda, ampliando la altura de fila en lo que sea necesario para ver toda la información" sqref="C31:I31"/>
    <dataValidation allowBlank="1" showErrorMessage="1" promptTitle="Errores" prompt="Si hubiera habido alguna corrección, describirla, ajustando la altura de fila" sqref="C36:I36"/>
  </dataValidations>
  <pageMargins left="0.78740157480314965" right="0.59055118110236227" top="0.98425196850393704" bottom="0.98425196850393704" header="0" footer="0"/>
  <pageSetup paperSize="9" orientation="portrait" horizontalDpi="4294967293" r:id="rId1"/>
  <headerFooter alignWithMargins="0">
    <oddFooter xml:space="preserve">&amp;C___________________________
Página &amp;P de &amp;N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10"/>
  <sheetViews>
    <sheetView topLeftCell="B199" zoomScaleNormal="100" workbookViewId="0">
      <selection activeCell="E222" sqref="E222"/>
    </sheetView>
  </sheetViews>
  <sheetFormatPr baseColWidth="10" defaultRowHeight="13.2" x14ac:dyDescent="0.25"/>
  <cols>
    <col min="1" max="1" width="6.88671875" customWidth="1"/>
    <col min="2" max="2" width="12.33203125" customWidth="1"/>
    <col min="8" max="8" width="5.6640625" customWidth="1"/>
    <col min="9" max="9" width="3.109375" customWidth="1"/>
  </cols>
  <sheetData>
    <row r="1" spans="1:8" ht="33" customHeight="1" x14ac:dyDescent="0.25">
      <c r="B1" s="555" t="s">
        <v>286</v>
      </c>
      <c r="C1" s="555"/>
      <c r="D1" s="555"/>
      <c r="E1" s="555"/>
      <c r="F1" s="555"/>
      <c r="G1" s="555"/>
      <c r="H1" s="555"/>
    </row>
    <row r="2" spans="1:8" ht="18.899999999999999" customHeight="1" x14ac:dyDescent="0.25">
      <c r="B2" s="184" t="s">
        <v>278</v>
      </c>
      <c r="C2" s="575" t="s">
        <v>439</v>
      </c>
      <c r="D2" s="576"/>
      <c r="E2" s="576"/>
      <c r="F2" s="576"/>
      <c r="G2" s="576"/>
      <c r="H2" s="576"/>
    </row>
    <row r="3" spans="1:8" ht="18.899999999999999" customHeight="1" x14ac:dyDescent="0.25">
      <c r="B3" s="184" t="s">
        <v>277</v>
      </c>
      <c r="C3" s="575" t="s">
        <v>469</v>
      </c>
      <c r="D3" s="576"/>
      <c r="E3" s="576"/>
      <c r="F3" s="576"/>
      <c r="G3" s="576"/>
      <c r="H3" s="576"/>
    </row>
    <row r="4" spans="1:8" ht="33" customHeight="1" x14ac:dyDescent="0.25">
      <c r="B4" s="184" t="s">
        <v>276</v>
      </c>
      <c r="C4" s="582" t="s">
        <v>440</v>
      </c>
      <c r="D4" s="583"/>
      <c r="E4" s="583"/>
      <c r="F4" s="583"/>
      <c r="G4" s="583"/>
      <c r="H4" s="584"/>
    </row>
    <row r="5" spans="1:8" x14ac:dyDescent="0.25">
      <c r="B5" s="180"/>
      <c r="C5" s="585"/>
      <c r="D5" s="586"/>
      <c r="E5" s="586"/>
      <c r="F5" s="586"/>
      <c r="G5" s="586"/>
      <c r="H5" s="587"/>
    </row>
    <row r="7" spans="1:8" ht="21.9" customHeight="1" x14ac:dyDescent="0.25">
      <c r="B7" s="555" t="s">
        <v>287</v>
      </c>
      <c r="C7" s="555"/>
      <c r="D7" s="555"/>
      <c r="E7" s="555"/>
      <c r="F7" s="555"/>
      <c r="G7" s="555"/>
      <c r="H7" s="555"/>
    </row>
    <row r="8" spans="1:8" s="185" customFormat="1" ht="18" customHeight="1" x14ac:dyDescent="0.25">
      <c r="B8" s="561" t="s">
        <v>279</v>
      </c>
      <c r="C8" s="561"/>
      <c r="D8" s="561"/>
      <c r="E8" s="561"/>
      <c r="F8" s="186" t="s">
        <v>280</v>
      </c>
      <c r="G8" s="561" t="s">
        <v>281</v>
      </c>
      <c r="H8" s="561"/>
    </row>
    <row r="9" spans="1:8" s="181" customFormat="1" ht="15.9" customHeight="1" x14ac:dyDescent="0.25">
      <c r="A9" s="183"/>
      <c r="B9" s="559" t="s">
        <v>282</v>
      </c>
      <c r="C9" s="559"/>
      <c r="D9" s="559"/>
      <c r="E9" s="559"/>
      <c r="F9" s="187">
        <v>8</v>
      </c>
      <c r="G9" s="574">
        <v>1000</v>
      </c>
      <c r="H9" s="574"/>
    </row>
    <row r="10" spans="1:8" s="181" customFormat="1" ht="15.9" customHeight="1" x14ac:dyDescent="0.25">
      <c r="B10" s="559" t="s">
        <v>284</v>
      </c>
      <c r="C10" s="559"/>
      <c r="D10" s="559"/>
      <c r="E10" s="559"/>
      <c r="F10" s="187"/>
      <c r="G10" s="574"/>
      <c r="H10" s="574"/>
    </row>
    <row r="11" spans="1:8" s="181" customFormat="1" ht="15.9" customHeight="1" x14ac:dyDescent="0.25">
      <c r="B11" s="559" t="s">
        <v>283</v>
      </c>
      <c r="C11" s="559"/>
      <c r="D11" s="559"/>
      <c r="E11" s="559"/>
      <c r="F11" s="187">
        <v>1</v>
      </c>
      <c r="G11" s="574">
        <v>100</v>
      </c>
      <c r="H11" s="574"/>
    </row>
    <row r="13" spans="1:8" ht="15.6" x14ac:dyDescent="0.25">
      <c r="B13" s="555" t="s">
        <v>285</v>
      </c>
      <c r="C13" s="555"/>
      <c r="D13" s="555"/>
      <c r="E13" s="555"/>
      <c r="F13" s="555"/>
      <c r="G13" s="555"/>
      <c r="H13" s="555"/>
    </row>
    <row r="15" spans="1:8" s="181" customFormat="1" ht="20.399999999999999" customHeight="1" x14ac:dyDescent="0.25">
      <c r="B15" s="561" t="s">
        <v>288</v>
      </c>
      <c r="C15" s="561"/>
      <c r="D15" s="186" t="s">
        <v>280</v>
      </c>
      <c r="E15" s="561" t="s">
        <v>275</v>
      </c>
      <c r="F15" s="561"/>
      <c r="G15" s="561"/>
      <c r="H15" s="561"/>
    </row>
    <row r="16" spans="1:8" s="181" customFormat="1" ht="15.9" customHeight="1" x14ac:dyDescent="0.25">
      <c r="B16" s="559" t="s">
        <v>289</v>
      </c>
      <c r="C16" s="559"/>
      <c r="D16" s="187">
        <v>250</v>
      </c>
      <c r="E16" s="573" t="s">
        <v>441</v>
      </c>
      <c r="F16" s="573"/>
      <c r="G16" s="573"/>
      <c r="H16" s="573"/>
    </row>
    <row r="17" spans="2:8" s="181" customFormat="1" ht="15.9" customHeight="1" x14ac:dyDescent="0.25">
      <c r="B17" s="559" t="s">
        <v>290</v>
      </c>
      <c r="C17" s="559"/>
      <c r="D17" s="187"/>
      <c r="E17" s="573"/>
      <c r="F17" s="573"/>
      <c r="G17" s="573"/>
      <c r="H17" s="573"/>
    </row>
    <row r="19" spans="2:8" ht="22.5" customHeight="1" x14ac:dyDescent="0.25">
      <c r="B19" s="555" t="s">
        <v>301</v>
      </c>
      <c r="C19" s="555"/>
      <c r="D19" s="555"/>
      <c r="E19" s="555"/>
      <c r="F19" s="555"/>
      <c r="G19" s="555"/>
      <c r="H19" s="555"/>
    </row>
    <row r="20" spans="2:8" ht="15.9" customHeight="1" x14ac:dyDescent="0.25">
      <c r="B20" s="540" t="s">
        <v>291</v>
      </c>
      <c r="C20" s="541"/>
      <c r="D20" s="541"/>
      <c r="E20" s="541"/>
      <c r="F20" s="542"/>
      <c r="G20" s="553">
        <f>SUM(G21,G22,G23)</f>
        <v>0</v>
      </c>
      <c r="H20" s="554"/>
    </row>
    <row r="21" spans="2:8" ht="15.9" customHeight="1" x14ac:dyDescent="0.25">
      <c r="B21" s="556" t="s">
        <v>302</v>
      </c>
      <c r="C21" s="557"/>
      <c r="D21" s="557"/>
      <c r="E21" s="557"/>
      <c r="F21" s="558"/>
      <c r="G21" s="563">
        <v>0</v>
      </c>
      <c r="H21" s="564"/>
    </row>
    <row r="22" spans="2:8" ht="15.9" customHeight="1" x14ac:dyDescent="0.25">
      <c r="B22" s="556" t="s">
        <v>303</v>
      </c>
      <c r="C22" s="557"/>
      <c r="D22" s="557"/>
      <c r="E22" s="557"/>
      <c r="F22" s="558"/>
      <c r="G22" s="563">
        <v>0</v>
      </c>
      <c r="H22" s="564"/>
    </row>
    <row r="23" spans="2:8" ht="15.9" customHeight="1" x14ac:dyDescent="0.25">
      <c r="B23" s="556" t="s">
        <v>304</v>
      </c>
      <c r="C23" s="557"/>
      <c r="D23" s="557"/>
      <c r="E23" s="557"/>
      <c r="F23" s="558"/>
      <c r="G23" s="563">
        <v>0</v>
      </c>
      <c r="H23" s="564"/>
    </row>
    <row r="24" spans="2:8" ht="15.9" customHeight="1" x14ac:dyDescent="0.25">
      <c r="B24" s="540" t="s">
        <v>292</v>
      </c>
      <c r="C24" s="541"/>
      <c r="D24" s="541"/>
      <c r="E24" s="541"/>
      <c r="F24" s="542"/>
      <c r="G24" s="563">
        <v>0</v>
      </c>
      <c r="H24" s="564"/>
    </row>
    <row r="25" spans="2:8" ht="15.9" customHeight="1" x14ac:dyDescent="0.25">
      <c r="B25" s="540" t="s">
        <v>76</v>
      </c>
      <c r="C25" s="541"/>
      <c r="D25" s="541"/>
      <c r="E25" s="541"/>
      <c r="F25" s="542"/>
      <c r="G25" s="563">
        <v>560</v>
      </c>
      <c r="H25" s="564"/>
    </row>
    <row r="26" spans="2:8" ht="15.9" customHeight="1" x14ac:dyDescent="0.25">
      <c r="B26" s="540" t="s">
        <v>77</v>
      </c>
      <c r="C26" s="541"/>
      <c r="D26" s="541"/>
      <c r="E26" s="541"/>
      <c r="F26" s="542"/>
      <c r="G26" s="563">
        <f>30329.38+4956.91+25208</f>
        <v>60494.29</v>
      </c>
      <c r="H26" s="564"/>
    </row>
    <row r="27" spans="2:8" ht="15.9" customHeight="1" x14ac:dyDescent="0.25">
      <c r="B27" s="540" t="s">
        <v>293</v>
      </c>
      <c r="C27" s="541"/>
      <c r="D27" s="541"/>
      <c r="E27" s="541"/>
      <c r="F27" s="542"/>
      <c r="G27" s="563">
        <v>43520.01</v>
      </c>
      <c r="H27" s="564"/>
    </row>
    <row r="28" spans="2:8" ht="15.9" customHeight="1" x14ac:dyDescent="0.25">
      <c r="B28" s="540" t="s">
        <v>294</v>
      </c>
      <c r="C28" s="541"/>
      <c r="D28" s="541"/>
      <c r="E28" s="541"/>
      <c r="F28" s="542"/>
      <c r="G28" s="563">
        <v>0</v>
      </c>
      <c r="H28" s="564"/>
    </row>
    <row r="29" spans="2:8" ht="15.9" customHeight="1" x14ac:dyDescent="0.25">
      <c r="B29" s="540" t="s">
        <v>295</v>
      </c>
      <c r="C29" s="541"/>
      <c r="D29" s="541"/>
      <c r="E29" s="541"/>
      <c r="F29" s="542"/>
      <c r="G29" s="563">
        <v>0</v>
      </c>
      <c r="H29" s="564"/>
    </row>
    <row r="30" spans="2:8" ht="15.9" customHeight="1" x14ac:dyDescent="0.25">
      <c r="B30" s="540" t="s">
        <v>296</v>
      </c>
      <c r="C30" s="541"/>
      <c r="D30" s="541"/>
      <c r="E30" s="541"/>
      <c r="F30" s="542"/>
      <c r="G30" s="563">
        <v>0</v>
      </c>
      <c r="H30" s="564"/>
    </row>
    <row r="31" spans="2:8" ht="15.9" customHeight="1" x14ac:dyDescent="0.25">
      <c r="B31" s="550" t="s">
        <v>305</v>
      </c>
      <c r="C31" s="551"/>
      <c r="D31" s="551"/>
      <c r="E31" s="551"/>
      <c r="F31" s="552"/>
      <c r="G31" s="567">
        <f>SUM(G20,G24:H30)</f>
        <v>104574.3</v>
      </c>
      <c r="H31" s="568"/>
    </row>
    <row r="32" spans="2:8" ht="15.9" customHeight="1" x14ac:dyDescent="0.25">
      <c r="B32" s="540" t="s">
        <v>297</v>
      </c>
      <c r="C32" s="541"/>
      <c r="D32" s="541"/>
      <c r="E32" s="541"/>
      <c r="F32" s="542"/>
      <c r="G32" s="563">
        <v>0</v>
      </c>
      <c r="H32" s="564"/>
    </row>
    <row r="33" spans="2:8" ht="15.9" customHeight="1" x14ac:dyDescent="0.25">
      <c r="B33" s="540" t="s">
        <v>298</v>
      </c>
      <c r="C33" s="541"/>
      <c r="D33" s="541"/>
      <c r="E33" s="541"/>
      <c r="F33" s="542"/>
      <c r="G33" s="563">
        <v>0</v>
      </c>
      <c r="H33" s="564"/>
    </row>
    <row r="34" spans="2:8" ht="15.9" customHeight="1" x14ac:dyDescent="0.25">
      <c r="B34" s="540" t="s">
        <v>299</v>
      </c>
      <c r="C34" s="541"/>
      <c r="D34" s="541"/>
      <c r="E34" s="541"/>
      <c r="F34" s="542"/>
      <c r="G34" s="563">
        <v>0</v>
      </c>
      <c r="H34" s="564"/>
    </row>
    <row r="35" spans="2:8" ht="15.9" customHeight="1" x14ac:dyDescent="0.25">
      <c r="B35" s="550" t="s">
        <v>306</v>
      </c>
      <c r="C35" s="551"/>
      <c r="D35" s="551"/>
      <c r="E35" s="551"/>
      <c r="F35" s="552"/>
      <c r="G35" s="567">
        <f>SUM(G32:H34)</f>
        <v>0</v>
      </c>
      <c r="H35" s="568"/>
    </row>
    <row r="36" spans="2:8" ht="15.9" customHeight="1" x14ac:dyDescent="0.25">
      <c r="B36" s="545" t="s">
        <v>300</v>
      </c>
      <c r="C36" s="546"/>
      <c r="D36" s="546"/>
      <c r="E36" s="546"/>
      <c r="F36" s="547"/>
      <c r="G36" s="565">
        <f>SUM(G31,G35)</f>
        <v>104574.3</v>
      </c>
      <c r="H36" s="566"/>
    </row>
    <row r="38" spans="2:8" ht="21.9" customHeight="1" x14ac:dyDescent="0.25">
      <c r="B38" s="555" t="s">
        <v>311</v>
      </c>
      <c r="C38" s="555"/>
      <c r="D38" s="555"/>
      <c r="E38" s="555"/>
      <c r="F38" s="555"/>
      <c r="G38" s="555"/>
      <c r="H38" s="555"/>
    </row>
    <row r="39" spans="2:8" ht="18.899999999999999" customHeight="1" x14ac:dyDescent="0.25">
      <c r="B39" s="540" t="s">
        <v>307</v>
      </c>
      <c r="C39" s="541"/>
      <c r="D39" s="541"/>
      <c r="E39" s="541"/>
      <c r="F39" s="542"/>
      <c r="G39" s="563">
        <v>31000.54</v>
      </c>
      <c r="H39" s="564"/>
    </row>
    <row r="40" spans="2:8" ht="18.899999999999999" customHeight="1" x14ac:dyDescent="0.25">
      <c r="B40" s="540" t="s">
        <v>308</v>
      </c>
      <c r="C40" s="541"/>
      <c r="D40" s="541"/>
      <c r="E40" s="541"/>
      <c r="F40" s="542"/>
      <c r="G40" s="563"/>
      <c r="H40" s="564"/>
    </row>
    <row r="41" spans="2:8" ht="18.899999999999999" customHeight="1" x14ac:dyDescent="0.25">
      <c r="B41" s="540" t="s">
        <v>309</v>
      </c>
      <c r="C41" s="541"/>
      <c r="D41" s="541"/>
      <c r="E41" s="541"/>
      <c r="F41" s="542"/>
      <c r="G41" s="563"/>
      <c r="H41" s="564"/>
    </row>
    <row r="42" spans="2:8" ht="18.899999999999999" customHeight="1" x14ac:dyDescent="0.25">
      <c r="B42" s="545" t="s">
        <v>310</v>
      </c>
      <c r="C42" s="546"/>
      <c r="D42" s="546"/>
      <c r="E42" s="546"/>
      <c r="F42" s="547"/>
      <c r="G42" s="565">
        <f>SUM(G39:H41)</f>
        <v>31000.54</v>
      </c>
      <c r="H42" s="566"/>
    </row>
    <row r="45" spans="2:8" ht="33" customHeight="1" x14ac:dyDescent="0.25">
      <c r="B45" s="555" t="s">
        <v>312</v>
      </c>
      <c r="C45" s="555"/>
      <c r="D45" s="555"/>
      <c r="E45" s="555"/>
      <c r="F45" s="555"/>
      <c r="G45" s="555"/>
      <c r="H45" s="555"/>
    </row>
    <row r="46" spans="2:8" ht="18.899999999999999" customHeight="1" x14ac:dyDescent="0.25">
      <c r="B46" s="184" t="s">
        <v>278</v>
      </c>
      <c r="C46" s="588" t="s">
        <v>442</v>
      </c>
      <c r="D46" s="589"/>
      <c r="E46" s="589"/>
      <c r="F46" s="589"/>
      <c r="G46" s="589"/>
      <c r="H46" s="590"/>
    </row>
    <row r="47" spans="2:8" ht="18.899999999999999" customHeight="1" x14ac:dyDescent="0.25">
      <c r="B47" s="184" t="s">
        <v>277</v>
      </c>
      <c r="C47" s="588" t="s">
        <v>459</v>
      </c>
      <c r="D47" s="591"/>
      <c r="E47" s="591"/>
      <c r="F47" s="591"/>
      <c r="G47" s="591"/>
      <c r="H47" s="592"/>
    </row>
    <row r="48" spans="2:8" ht="33" customHeight="1" x14ac:dyDescent="0.25">
      <c r="B48" s="184" t="s">
        <v>276</v>
      </c>
      <c r="C48" s="593" t="s">
        <v>470</v>
      </c>
      <c r="D48" s="583"/>
      <c r="E48" s="583"/>
      <c r="F48" s="583"/>
      <c r="G48" s="583"/>
      <c r="H48" s="584"/>
    </row>
    <row r="49" spans="2:8" x14ac:dyDescent="0.25">
      <c r="B49" s="180"/>
      <c r="C49" s="585"/>
      <c r="D49" s="586"/>
      <c r="E49" s="586"/>
      <c r="F49" s="586"/>
      <c r="G49" s="586"/>
      <c r="H49" s="587"/>
    </row>
    <row r="51" spans="2:8" ht="24" customHeight="1" x14ac:dyDescent="0.25">
      <c r="B51" s="594" t="s">
        <v>287</v>
      </c>
      <c r="C51" s="594"/>
      <c r="D51" s="594"/>
      <c r="E51" s="594"/>
      <c r="F51" s="594"/>
      <c r="G51" s="594"/>
      <c r="H51" s="594"/>
    </row>
    <row r="52" spans="2:8" ht="13.8" x14ac:dyDescent="0.25">
      <c r="B52" s="569" t="s">
        <v>279</v>
      </c>
      <c r="C52" s="570"/>
      <c r="D52" s="570"/>
      <c r="E52" s="571"/>
      <c r="F52" s="186" t="s">
        <v>280</v>
      </c>
      <c r="G52" s="569" t="s">
        <v>281</v>
      </c>
      <c r="H52" s="571"/>
    </row>
    <row r="53" spans="2:8" x14ac:dyDescent="0.25">
      <c r="B53" s="577" t="s">
        <v>282</v>
      </c>
      <c r="C53" s="578"/>
      <c r="D53" s="578"/>
      <c r="E53" s="579"/>
      <c r="F53" s="187">
        <v>2</v>
      </c>
      <c r="G53" s="580">
        <v>600</v>
      </c>
      <c r="H53" s="581"/>
    </row>
    <row r="54" spans="2:8" x14ac:dyDescent="0.25">
      <c r="B54" s="577" t="s">
        <v>284</v>
      </c>
      <c r="C54" s="578"/>
      <c r="D54" s="578"/>
      <c r="E54" s="579"/>
      <c r="F54" s="187">
        <v>0</v>
      </c>
      <c r="G54" s="580">
        <v>0</v>
      </c>
      <c r="H54" s="581"/>
    </row>
    <row r="55" spans="2:8" x14ac:dyDescent="0.25">
      <c r="B55" s="577" t="s">
        <v>283</v>
      </c>
      <c r="C55" s="578"/>
      <c r="D55" s="578"/>
      <c r="E55" s="579"/>
      <c r="F55" s="187">
        <v>15</v>
      </c>
      <c r="G55" s="580">
        <v>150</v>
      </c>
      <c r="H55" s="581"/>
    </row>
    <row r="57" spans="2:8" ht="27.9" customHeight="1" x14ac:dyDescent="0.25">
      <c r="B57" s="555" t="s">
        <v>285</v>
      </c>
      <c r="C57" s="555"/>
      <c r="D57" s="555"/>
      <c r="E57" s="555"/>
      <c r="F57" s="555"/>
      <c r="G57" s="555"/>
      <c r="H57" s="555"/>
    </row>
    <row r="58" spans="2:8" ht="18.899999999999999" customHeight="1" x14ac:dyDescent="0.25">
      <c r="B58" s="569" t="s">
        <v>288</v>
      </c>
      <c r="C58" s="571"/>
      <c r="D58" s="186" t="s">
        <v>280</v>
      </c>
      <c r="E58" s="569" t="s">
        <v>275</v>
      </c>
      <c r="F58" s="570"/>
      <c r="G58" s="570"/>
      <c r="H58" s="571"/>
    </row>
    <row r="59" spans="2:8" ht="18.899999999999999" customHeight="1" x14ac:dyDescent="0.25">
      <c r="B59" s="577" t="s">
        <v>289</v>
      </c>
      <c r="C59" s="579"/>
      <c r="D59" s="187">
        <v>1300</v>
      </c>
      <c r="E59" s="595" t="s">
        <v>471</v>
      </c>
      <c r="F59" s="596"/>
      <c r="G59" s="596"/>
      <c r="H59" s="597"/>
    </row>
    <row r="60" spans="2:8" ht="18.899999999999999" customHeight="1" x14ac:dyDescent="0.25">
      <c r="B60" s="577" t="s">
        <v>290</v>
      </c>
      <c r="C60" s="579"/>
      <c r="D60" s="187">
        <v>0</v>
      </c>
      <c r="E60" s="595"/>
      <c r="F60" s="596"/>
      <c r="G60" s="596"/>
      <c r="H60" s="597"/>
    </row>
    <row r="62" spans="2:8" ht="25.5" customHeight="1" x14ac:dyDescent="0.25">
      <c r="B62" s="594" t="s">
        <v>301</v>
      </c>
      <c r="C62" s="594"/>
      <c r="D62" s="594"/>
      <c r="E62" s="594"/>
      <c r="F62" s="594"/>
      <c r="G62" s="594"/>
      <c r="H62" s="594"/>
    </row>
    <row r="63" spans="2:8" ht="17.399999999999999" customHeight="1" x14ac:dyDescent="0.25">
      <c r="B63" s="540" t="s">
        <v>291</v>
      </c>
      <c r="C63" s="541"/>
      <c r="D63" s="541"/>
      <c r="E63" s="541"/>
      <c r="F63" s="542"/>
      <c r="G63" s="553">
        <f>SUM(G64,G65,G66)</f>
        <v>0</v>
      </c>
      <c r="H63" s="554"/>
    </row>
    <row r="64" spans="2:8" ht="17.399999999999999" customHeight="1" x14ac:dyDescent="0.25">
      <c r="B64" s="556" t="s">
        <v>302</v>
      </c>
      <c r="C64" s="557"/>
      <c r="D64" s="557"/>
      <c r="E64" s="557"/>
      <c r="F64" s="558"/>
      <c r="G64" s="563">
        <v>0</v>
      </c>
      <c r="H64" s="564"/>
    </row>
    <row r="65" spans="2:8" ht="17.399999999999999" customHeight="1" x14ac:dyDescent="0.25">
      <c r="B65" s="556" t="s">
        <v>303</v>
      </c>
      <c r="C65" s="557"/>
      <c r="D65" s="557"/>
      <c r="E65" s="557"/>
      <c r="F65" s="558"/>
      <c r="G65" s="563">
        <v>0</v>
      </c>
      <c r="H65" s="564"/>
    </row>
    <row r="66" spans="2:8" ht="17.399999999999999" customHeight="1" x14ac:dyDescent="0.25">
      <c r="B66" s="556" t="s">
        <v>304</v>
      </c>
      <c r="C66" s="557"/>
      <c r="D66" s="557"/>
      <c r="E66" s="557"/>
      <c r="F66" s="558"/>
      <c r="G66" s="563">
        <v>0</v>
      </c>
      <c r="H66" s="564"/>
    </row>
    <row r="67" spans="2:8" ht="17.399999999999999" customHeight="1" x14ac:dyDescent="0.25">
      <c r="B67" s="540" t="s">
        <v>292</v>
      </c>
      <c r="C67" s="541"/>
      <c r="D67" s="541"/>
      <c r="E67" s="541"/>
      <c r="F67" s="542"/>
      <c r="G67" s="563">
        <v>0</v>
      </c>
      <c r="H67" s="564"/>
    </row>
    <row r="68" spans="2:8" ht="17.399999999999999" customHeight="1" x14ac:dyDescent="0.25">
      <c r="B68" s="540" t="s">
        <v>76</v>
      </c>
      <c r="C68" s="541"/>
      <c r="D68" s="541"/>
      <c r="E68" s="541"/>
      <c r="F68" s="542"/>
      <c r="G68" s="563">
        <v>6309.78</v>
      </c>
      <c r="H68" s="564"/>
    </row>
    <row r="69" spans="2:8" ht="17.399999999999999" customHeight="1" x14ac:dyDescent="0.25">
      <c r="B69" s="540" t="s">
        <v>77</v>
      </c>
      <c r="C69" s="541"/>
      <c r="D69" s="541"/>
      <c r="E69" s="541"/>
      <c r="F69" s="542"/>
      <c r="G69" s="563">
        <v>47312.5</v>
      </c>
      <c r="H69" s="564"/>
    </row>
    <row r="70" spans="2:8" ht="17.399999999999999" customHeight="1" x14ac:dyDescent="0.25">
      <c r="B70" s="540" t="s">
        <v>293</v>
      </c>
      <c r="C70" s="541"/>
      <c r="D70" s="541"/>
      <c r="E70" s="541"/>
      <c r="F70" s="542"/>
      <c r="G70" s="563">
        <v>43473.99</v>
      </c>
      <c r="H70" s="564"/>
    </row>
    <row r="71" spans="2:8" ht="17.399999999999999" customHeight="1" x14ac:dyDescent="0.25">
      <c r="B71" s="540" t="s">
        <v>294</v>
      </c>
      <c r="C71" s="541"/>
      <c r="D71" s="541"/>
      <c r="E71" s="541"/>
      <c r="F71" s="542"/>
      <c r="G71" s="563">
        <v>0</v>
      </c>
      <c r="H71" s="564"/>
    </row>
    <row r="72" spans="2:8" ht="17.399999999999999" customHeight="1" x14ac:dyDescent="0.25">
      <c r="B72" s="540" t="s">
        <v>295</v>
      </c>
      <c r="C72" s="541"/>
      <c r="D72" s="541"/>
      <c r="E72" s="541"/>
      <c r="F72" s="542"/>
      <c r="G72" s="563">
        <v>0</v>
      </c>
      <c r="H72" s="564"/>
    </row>
    <row r="73" spans="2:8" ht="17.399999999999999" customHeight="1" x14ac:dyDescent="0.25">
      <c r="B73" s="540" t="s">
        <v>296</v>
      </c>
      <c r="C73" s="541"/>
      <c r="D73" s="541"/>
      <c r="E73" s="541"/>
      <c r="F73" s="542"/>
      <c r="G73" s="563">
        <v>0</v>
      </c>
      <c r="H73" s="564"/>
    </row>
    <row r="74" spans="2:8" ht="17.399999999999999" customHeight="1" x14ac:dyDescent="0.25">
      <c r="B74" s="550" t="s">
        <v>305</v>
      </c>
      <c r="C74" s="551"/>
      <c r="D74" s="551"/>
      <c r="E74" s="551"/>
      <c r="F74" s="552"/>
      <c r="G74" s="567">
        <f>SUM(G63,G67:H73)</f>
        <v>97096.26999999999</v>
      </c>
      <c r="H74" s="568"/>
    </row>
    <row r="75" spans="2:8" ht="17.399999999999999" customHeight="1" x14ac:dyDescent="0.25">
      <c r="B75" s="540" t="s">
        <v>297</v>
      </c>
      <c r="C75" s="541"/>
      <c r="D75" s="541"/>
      <c r="E75" s="541"/>
      <c r="F75" s="542"/>
      <c r="G75" s="563">
        <v>0</v>
      </c>
      <c r="H75" s="564"/>
    </row>
    <row r="76" spans="2:8" ht="17.399999999999999" customHeight="1" x14ac:dyDescent="0.25">
      <c r="B76" s="540" t="s">
        <v>298</v>
      </c>
      <c r="C76" s="541"/>
      <c r="D76" s="541"/>
      <c r="E76" s="541"/>
      <c r="F76" s="542"/>
      <c r="G76" s="563">
        <v>0</v>
      </c>
      <c r="H76" s="564"/>
    </row>
    <row r="77" spans="2:8" ht="17.399999999999999" customHeight="1" x14ac:dyDescent="0.25">
      <c r="B77" s="540" t="s">
        <v>299</v>
      </c>
      <c r="C77" s="541"/>
      <c r="D77" s="541"/>
      <c r="E77" s="541"/>
      <c r="F77" s="542"/>
      <c r="G77" s="563">
        <v>0</v>
      </c>
      <c r="H77" s="564"/>
    </row>
    <row r="78" spans="2:8" ht="17.399999999999999" customHeight="1" x14ac:dyDescent="0.25">
      <c r="B78" s="550" t="s">
        <v>306</v>
      </c>
      <c r="C78" s="551"/>
      <c r="D78" s="551"/>
      <c r="E78" s="551"/>
      <c r="F78" s="552"/>
      <c r="G78" s="567">
        <f>SUM(G75:H77)</f>
        <v>0</v>
      </c>
      <c r="H78" s="568"/>
    </row>
    <row r="79" spans="2:8" ht="17.399999999999999" customHeight="1" x14ac:dyDescent="0.25">
      <c r="B79" s="545" t="s">
        <v>300</v>
      </c>
      <c r="C79" s="546"/>
      <c r="D79" s="546"/>
      <c r="E79" s="546"/>
      <c r="F79" s="547"/>
      <c r="G79" s="565">
        <f>SUM(G74,G78)</f>
        <v>97096.26999999999</v>
      </c>
      <c r="H79" s="566"/>
    </row>
    <row r="80" spans="2:8" ht="11.4" customHeight="1" x14ac:dyDescent="0.25"/>
    <row r="81" spans="1:8" ht="24.9" customHeight="1" x14ac:dyDescent="0.25">
      <c r="B81" s="594" t="s">
        <v>311</v>
      </c>
      <c r="C81" s="594"/>
      <c r="D81" s="594"/>
      <c r="E81" s="594"/>
      <c r="F81" s="594"/>
      <c r="G81" s="594"/>
      <c r="H81" s="594"/>
    </row>
    <row r="82" spans="1:8" ht="17.399999999999999" customHeight="1" x14ac:dyDescent="0.25">
      <c r="B82" s="540" t="s">
        <v>307</v>
      </c>
      <c r="C82" s="541"/>
      <c r="D82" s="541"/>
      <c r="E82" s="541"/>
      <c r="F82" s="542"/>
      <c r="G82" s="563">
        <f>5136+18179.73</f>
        <v>23315.73</v>
      </c>
      <c r="H82" s="564"/>
    </row>
    <row r="83" spans="1:8" ht="17.399999999999999" customHeight="1" x14ac:dyDescent="0.25">
      <c r="B83" s="540" t="s">
        <v>308</v>
      </c>
      <c r="C83" s="541"/>
      <c r="D83" s="541"/>
      <c r="E83" s="541"/>
      <c r="F83" s="542"/>
      <c r="G83" s="563">
        <v>0</v>
      </c>
      <c r="H83" s="564"/>
    </row>
    <row r="84" spans="1:8" ht="17.399999999999999" customHeight="1" x14ac:dyDescent="0.25">
      <c r="B84" s="540" t="s">
        <v>309</v>
      </c>
      <c r="C84" s="541"/>
      <c r="D84" s="541"/>
      <c r="E84" s="541"/>
      <c r="F84" s="542"/>
      <c r="G84" s="563">
        <v>0</v>
      </c>
      <c r="H84" s="564"/>
    </row>
    <row r="85" spans="1:8" s="181" customFormat="1" ht="22.5" customHeight="1" x14ac:dyDescent="0.25">
      <c r="B85" s="545" t="s">
        <v>310</v>
      </c>
      <c r="C85" s="546"/>
      <c r="D85" s="546"/>
      <c r="E85" s="546"/>
      <c r="F85" s="547"/>
      <c r="G85" s="565">
        <f>SUM(G82:H84)</f>
        <v>23315.73</v>
      </c>
      <c r="H85" s="566"/>
    </row>
    <row r="87" spans="1:8" ht="33" customHeight="1" x14ac:dyDescent="0.25">
      <c r="B87" s="555" t="s">
        <v>313</v>
      </c>
      <c r="C87" s="555"/>
      <c r="D87" s="555"/>
      <c r="E87" s="555"/>
      <c r="F87" s="555"/>
      <c r="G87" s="555"/>
      <c r="H87" s="555"/>
    </row>
    <row r="88" spans="1:8" ht="16.5" customHeight="1" x14ac:dyDescent="0.25">
      <c r="B88" s="184" t="s">
        <v>278</v>
      </c>
      <c r="C88" s="575" t="s">
        <v>443</v>
      </c>
      <c r="D88" s="576"/>
      <c r="E88" s="576"/>
      <c r="F88" s="576"/>
      <c r="G88" s="576"/>
      <c r="H88" s="576"/>
    </row>
    <row r="89" spans="1:8" ht="16.5" customHeight="1" x14ac:dyDescent="0.25">
      <c r="B89" s="184" t="s">
        <v>277</v>
      </c>
      <c r="C89" s="575" t="s">
        <v>444</v>
      </c>
      <c r="D89" s="576"/>
      <c r="E89" s="576"/>
      <c r="F89" s="576"/>
      <c r="G89" s="576"/>
      <c r="H89" s="576"/>
    </row>
    <row r="90" spans="1:8" ht="16.5" customHeight="1" x14ac:dyDescent="0.25">
      <c r="B90" s="184" t="s">
        <v>276</v>
      </c>
      <c r="C90" s="582" t="s">
        <v>445</v>
      </c>
      <c r="D90" s="583"/>
      <c r="E90" s="583"/>
      <c r="F90" s="583"/>
      <c r="G90" s="583"/>
      <c r="H90" s="584"/>
    </row>
    <row r="91" spans="1:8" ht="16.5" customHeight="1" x14ac:dyDescent="0.25">
      <c r="B91" s="180"/>
      <c r="C91" s="585"/>
      <c r="D91" s="586"/>
      <c r="E91" s="586"/>
      <c r="F91" s="586"/>
      <c r="G91" s="586"/>
      <c r="H91" s="587"/>
    </row>
    <row r="92" spans="1:8" ht="16.5" customHeight="1" x14ac:dyDescent="0.25"/>
    <row r="93" spans="1:8" ht="24.9" customHeight="1" x14ac:dyDescent="0.25">
      <c r="B93" s="555" t="s">
        <v>287</v>
      </c>
      <c r="C93" s="555"/>
      <c r="D93" s="555"/>
      <c r="E93" s="555"/>
      <c r="F93" s="555"/>
      <c r="G93" s="555"/>
      <c r="H93" s="555"/>
    </row>
    <row r="94" spans="1:8" ht="16.5" customHeight="1" x14ac:dyDescent="0.25">
      <c r="A94" s="185"/>
      <c r="B94" s="561" t="s">
        <v>279</v>
      </c>
      <c r="C94" s="561"/>
      <c r="D94" s="561"/>
      <c r="E94" s="561"/>
      <c r="F94" s="186" t="s">
        <v>280</v>
      </c>
      <c r="G94" s="561" t="s">
        <v>281</v>
      </c>
      <c r="H94" s="561"/>
    </row>
    <row r="95" spans="1:8" ht="16.5" customHeight="1" x14ac:dyDescent="0.25">
      <c r="A95" s="183"/>
      <c r="B95" s="559" t="s">
        <v>282</v>
      </c>
      <c r="C95" s="559"/>
      <c r="D95" s="559"/>
      <c r="E95" s="559"/>
      <c r="F95" s="187">
        <v>3</v>
      </c>
      <c r="G95" s="574">
        <v>4500</v>
      </c>
      <c r="H95" s="574"/>
    </row>
    <row r="96" spans="1:8" ht="16.5" customHeight="1" x14ac:dyDescent="0.25">
      <c r="A96" s="181"/>
      <c r="B96" s="559" t="s">
        <v>284</v>
      </c>
      <c r="C96" s="559"/>
      <c r="D96" s="559"/>
      <c r="E96" s="559"/>
      <c r="F96" s="187">
        <v>0</v>
      </c>
      <c r="G96" s="574"/>
      <c r="H96" s="574"/>
    </row>
    <row r="97" spans="1:8" ht="16.5" customHeight="1" x14ac:dyDescent="0.25">
      <c r="A97" s="181"/>
      <c r="B97" s="559" t="s">
        <v>283</v>
      </c>
      <c r="C97" s="559"/>
      <c r="D97" s="559"/>
      <c r="E97" s="559"/>
      <c r="F97" s="187">
        <v>15</v>
      </c>
      <c r="G97" s="574">
        <v>1800</v>
      </c>
      <c r="H97" s="574"/>
    </row>
    <row r="98" spans="1:8" ht="16.5" customHeight="1" x14ac:dyDescent="0.25"/>
    <row r="99" spans="1:8" ht="24.9" customHeight="1" x14ac:dyDescent="0.25">
      <c r="B99" s="555" t="s">
        <v>285</v>
      </c>
      <c r="C99" s="555"/>
      <c r="D99" s="555"/>
      <c r="E99" s="555"/>
      <c r="F99" s="555"/>
      <c r="G99" s="555"/>
      <c r="H99" s="555"/>
    </row>
    <row r="100" spans="1:8" ht="16.5" customHeight="1" x14ac:dyDescent="0.25">
      <c r="A100" s="181"/>
      <c r="B100" s="561" t="s">
        <v>288</v>
      </c>
      <c r="C100" s="561"/>
      <c r="D100" s="186" t="s">
        <v>280</v>
      </c>
      <c r="E100" s="561" t="s">
        <v>275</v>
      </c>
      <c r="F100" s="561"/>
      <c r="G100" s="561"/>
      <c r="H100" s="561"/>
    </row>
    <row r="101" spans="1:8" ht="16.5" customHeight="1" x14ac:dyDescent="0.25">
      <c r="A101" s="181"/>
      <c r="B101" s="559" t="s">
        <v>289</v>
      </c>
      <c r="C101" s="559"/>
      <c r="D101" s="187">
        <v>16000</v>
      </c>
      <c r="E101" s="573" t="s">
        <v>446</v>
      </c>
      <c r="F101" s="573"/>
      <c r="G101" s="573"/>
      <c r="H101" s="573"/>
    </row>
    <row r="102" spans="1:8" ht="16.5" customHeight="1" x14ac:dyDescent="0.25">
      <c r="A102" s="181"/>
      <c r="B102" s="559" t="s">
        <v>290</v>
      </c>
      <c r="C102" s="559"/>
      <c r="D102" s="187">
        <v>0</v>
      </c>
      <c r="E102" s="573"/>
      <c r="F102" s="573"/>
      <c r="G102" s="573"/>
      <c r="H102" s="573"/>
    </row>
    <row r="103" spans="1:8" ht="13.5" customHeight="1" x14ac:dyDescent="0.25"/>
    <row r="104" spans="1:8" ht="25.5" customHeight="1" x14ac:dyDescent="0.25">
      <c r="B104" s="555" t="s">
        <v>301</v>
      </c>
      <c r="C104" s="555"/>
      <c r="D104" s="555"/>
      <c r="E104" s="555"/>
      <c r="F104" s="555"/>
      <c r="G104" s="555"/>
      <c r="H104" s="555"/>
    </row>
    <row r="105" spans="1:8" ht="16.5" customHeight="1" x14ac:dyDescent="0.25">
      <c r="B105" s="540" t="s">
        <v>291</v>
      </c>
      <c r="C105" s="541"/>
      <c r="D105" s="541"/>
      <c r="E105" s="541"/>
      <c r="F105" s="542"/>
      <c r="G105" s="553">
        <f>SUM(G106,G107,G108)</f>
        <v>0</v>
      </c>
      <c r="H105" s="554"/>
    </row>
    <row r="106" spans="1:8" ht="16.5" customHeight="1" x14ac:dyDescent="0.25">
      <c r="B106" s="556" t="s">
        <v>302</v>
      </c>
      <c r="C106" s="557"/>
      <c r="D106" s="557"/>
      <c r="E106" s="557"/>
      <c r="F106" s="558"/>
      <c r="G106" s="563">
        <v>0</v>
      </c>
      <c r="H106" s="564"/>
    </row>
    <row r="107" spans="1:8" ht="16.5" customHeight="1" x14ac:dyDescent="0.25">
      <c r="B107" s="556" t="s">
        <v>303</v>
      </c>
      <c r="C107" s="557"/>
      <c r="D107" s="557"/>
      <c r="E107" s="557"/>
      <c r="F107" s="558"/>
      <c r="G107" s="563">
        <v>0</v>
      </c>
      <c r="H107" s="564"/>
    </row>
    <row r="108" spans="1:8" ht="16.5" customHeight="1" x14ac:dyDescent="0.25">
      <c r="B108" s="556" t="s">
        <v>304</v>
      </c>
      <c r="C108" s="557"/>
      <c r="D108" s="557"/>
      <c r="E108" s="557"/>
      <c r="F108" s="558"/>
      <c r="G108" s="563">
        <v>0</v>
      </c>
      <c r="H108" s="564"/>
    </row>
    <row r="109" spans="1:8" ht="16.5" customHeight="1" x14ac:dyDescent="0.25">
      <c r="B109" s="540" t="s">
        <v>292</v>
      </c>
      <c r="C109" s="541"/>
      <c r="D109" s="541"/>
      <c r="E109" s="541"/>
      <c r="F109" s="542"/>
      <c r="G109" s="563">
        <v>0</v>
      </c>
      <c r="H109" s="564"/>
    </row>
    <row r="110" spans="1:8" ht="16.5" customHeight="1" x14ac:dyDescent="0.25">
      <c r="B110" s="540" t="s">
        <v>76</v>
      </c>
      <c r="C110" s="541"/>
      <c r="D110" s="541"/>
      <c r="E110" s="541"/>
      <c r="F110" s="542"/>
      <c r="G110" s="563">
        <f>169.02+700.71+18261.46+1500+3500</f>
        <v>24131.19</v>
      </c>
      <c r="H110" s="564"/>
    </row>
    <row r="111" spans="1:8" ht="16.5" customHeight="1" x14ac:dyDescent="0.25">
      <c r="B111" s="540" t="s">
        <v>77</v>
      </c>
      <c r="C111" s="541"/>
      <c r="D111" s="541"/>
      <c r="E111" s="541"/>
      <c r="F111" s="542"/>
      <c r="G111" s="563">
        <v>92119.71</v>
      </c>
      <c r="H111" s="564"/>
    </row>
    <row r="112" spans="1:8" ht="16.5" customHeight="1" x14ac:dyDescent="0.25">
      <c r="B112" s="540" t="s">
        <v>293</v>
      </c>
      <c r="C112" s="541"/>
      <c r="D112" s="541"/>
      <c r="E112" s="541"/>
      <c r="F112" s="542"/>
      <c r="G112" s="563">
        <v>61066.43</v>
      </c>
      <c r="H112" s="564"/>
    </row>
    <row r="113" spans="2:8" ht="16.5" customHeight="1" x14ac:dyDescent="0.25">
      <c r="B113" s="540" t="s">
        <v>294</v>
      </c>
      <c r="C113" s="541"/>
      <c r="D113" s="541"/>
      <c r="E113" s="541"/>
      <c r="F113" s="542"/>
      <c r="G113" s="563">
        <v>250</v>
      </c>
      <c r="H113" s="564"/>
    </row>
    <row r="114" spans="2:8" ht="16.5" customHeight="1" x14ac:dyDescent="0.25">
      <c r="B114" s="540" t="s">
        <v>295</v>
      </c>
      <c r="C114" s="541"/>
      <c r="D114" s="541"/>
      <c r="E114" s="541"/>
      <c r="F114" s="542"/>
      <c r="G114" s="563">
        <v>0</v>
      </c>
      <c r="H114" s="564"/>
    </row>
    <row r="115" spans="2:8" ht="16.5" customHeight="1" x14ac:dyDescent="0.25">
      <c r="B115" s="540" t="s">
        <v>296</v>
      </c>
      <c r="C115" s="541"/>
      <c r="D115" s="541"/>
      <c r="E115" s="541"/>
      <c r="F115" s="542"/>
      <c r="G115" s="563">
        <v>0</v>
      </c>
      <c r="H115" s="564"/>
    </row>
    <row r="116" spans="2:8" ht="16.5" customHeight="1" x14ac:dyDescent="0.25">
      <c r="B116" s="550" t="s">
        <v>305</v>
      </c>
      <c r="C116" s="551"/>
      <c r="D116" s="551"/>
      <c r="E116" s="551"/>
      <c r="F116" s="552"/>
      <c r="G116" s="567">
        <f>SUM(G105,G109:H115)</f>
        <v>177567.33000000002</v>
      </c>
      <c r="H116" s="568"/>
    </row>
    <row r="117" spans="2:8" ht="16.5" customHeight="1" x14ac:dyDescent="0.25">
      <c r="B117" s="540" t="s">
        <v>297</v>
      </c>
      <c r="C117" s="541"/>
      <c r="D117" s="541"/>
      <c r="E117" s="541"/>
      <c r="F117" s="542"/>
      <c r="G117" s="563">
        <v>0</v>
      </c>
      <c r="H117" s="564"/>
    </row>
    <row r="118" spans="2:8" ht="16.5" customHeight="1" x14ac:dyDescent="0.25">
      <c r="B118" s="540" t="s">
        <v>298</v>
      </c>
      <c r="C118" s="541"/>
      <c r="D118" s="541"/>
      <c r="E118" s="541"/>
      <c r="F118" s="542"/>
      <c r="G118" s="563">
        <v>0</v>
      </c>
      <c r="H118" s="564"/>
    </row>
    <row r="119" spans="2:8" ht="16.5" customHeight="1" x14ac:dyDescent="0.25">
      <c r="B119" s="540" t="s">
        <v>299</v>
      </c>
      <c r="C119" s="541"/>
      <c r="D119" s="541"/>
      <c r="E119" s="541"/>
      <c r="F119" s="542"/>
      <c r="G119" s="563">
        <v>0</v>
      </c>
      <c r="H119" s="564"/>
    </row>
    <row r="120" spans="2:8" ht="16.5" customHeight="1" x14ac:dyDescent="0.25">
      <c r="B120" s="550" t="s">
        <v>306</v>
      </c>
      <c r="C120" s="551"/>
      <c r="D120" s="551"/>
      <c r="E120" s="551"/>
      <c r="F120" s="552"/>
      <c r="G120" s="567">
        <f>SUM(G117:H119)</f>
        <v>0</v>
      </c>
      <c r="H120" s="568"/>
    </row>
    <row r="121" spans="2:8" ht="16.5" customHeight="1" x14ac:dyDescent="0.25">
      <c r="B121" s="545" t="s">
        <v>300</v>
      </c>
      <c r="C121" s="546"/>
      <c r="D121" s="546"/>
      <c r="E121" s="546"/>
      <c r="F121" s="547"/>
      <c r="G121" s="565">
        <f>SUM(G116,G120)</f>
        <v>177567.33000000002</v>
      </c>
      <c r="H121" s="566"/>
    </row>
    <row r="122" spans="2:8" ht="16.5" customHeight="1" x14ac:dyDescent="0.25"/>
    <row r="123" spans="2:8" ht="24.9" customHeight="1" x14ac:dyDescent="0.25">
      <c r="B123" s="555" t="s">
        <v>311</v>
      </c>
      <c r="C123" s="555"/>
      <c r="D123" s="555"/>
      <c r="E123" s="555"/>
      <c r="F123" s="555"/>
      <c r="G123" s="555"/>
      <c r="H123" s="555"/>
    </row>
    <row r="124" spans="2:8" ht="16.5" customHeight="1" x14ac:dyDescent="0.25">
      <c r="B124" s="540" t="s">
        <v>307</v>
      </c>
      <c r="C124" s="541"/>
      <c r="D124" s="541"/>
      <c r="E124" s="541"/>
      <c r="F124" s="542"/>
      <c r="G124" s="563">
        <v>106776.5</v>
      </c>
      <c r="H124" s="564"/>
    </row>
    <row r="125" spans="2:8" ht="16.5" customHeight="1" x14ac:dyDescent="0.25">
      <c r="B125" s="540" t="s">
        <v>308</v>
      </c>
      <c r="C125" s="541"/>
      <c r="D125" s="541"/>
      <c r="E125" s="541"/>
      <c r="F125" s="542"/>
      <c r="G125" s="563">
        <v>0</v>
      </c>
      <c r="H125" s="564"/>
    </row>
    <row r="126" spans="2:8" ht="16.5" customHeight="1" x14ac:dyDescent="0.25">
      <c r="B126" s="540" t="s">
        <v>309</v>
      </c>
      <c r="C126" s="541"/>
      <c r="D126" s="541"/>
      <c r="E126" s="541"/>
      <c r="F126" s="542"/>
      <c r="G126" s="563">
        <v>0</v>
      </c>
      <c r="H126" s="564"/>
    </row>
    <row r="127" spans="2:8" s="181" customFormat="1" ht="21.9" customHeight="1" x14ac:dyDescent="0.25">
      <c r="B127" s="545" t="s">
        <v>310</v>
      </c>
      <c r="C127" s="546"/>
      <c r="D127" s="546"/>
      <c r="E127" s="546"/>
      <c r="F127" s="547"/>
      <c r="G127" s="565">
        <f>SUM(G124:H126)</f>
        <v>106776.5</v>
      </c>
      <c r="H127" s="566"/>
    </row>
    <row r="128" spans="2:8" ht="17.399999999999999" customHeight="1" x14ac:dyDescent="0.25"/>
    <row r="130" spans="1:8" ht="33" customHeight="1" x14ac:dyDescent="0.25">
      <c r="B130" s="555" t="s">
        <v>314</v>
      </c>
      <c r="C130" s="555"/>
      <c r="D130" s="555"/>
      <c r="E130" s="555"/>
      <c r="F130" s="555"/>
      <c r="G130" s="555"/>
      <c r="H130" s="555"/>
    </row>
    <row r="131" spans="1:8" ht="16.5" customHeight="1" x14ac:dyDescent="0.25">
      <c r="B131" s="184" t="s">
        <v>278</v>
      </c>
      <c r="C131" s="575" t="s">
        <v>461</v>
      </c>
      <c r="D131" s="576"/>
      <c r="E131" s="576"/>
      <c r="F131" s="576"/>
      <c r="G131" s="576"/>
      <c r="H131" s="576"/>
    </row>
    <row r="132" spans="1:8" ht="16.5" customHeight="1" x14ac:dyDescent="0.25">
      <c r="B132" s="184" t="s">
        <v>277</v>
      </c>
      <c r="C132" s="576" t="s">
        <v>472</v>
      </c>
      <c r="D132" s="576"/>
      <c r="E132" s="576"/>
      <c r="F132" s="576"/>
      <c r="G132" s="576"/>
      <c r="H132" s="576"/>
    </row>
    <row r="133" spans="1:8" ht="16.5" customHeight="1" x14ac:dyDescent="0.25">
      <c r="B133" s="184" t="s">
        <v>276</v>
      </c>
      <c r="C133" s="593" t="s">
        <v>462</v>
      </c>
      <c r="D133" s="583"/>
      <c r="E133" s="583"/>
      <c r="F133" s="583"/>
      <c r="G133" s="583"/>
      <c r="H133" s="584"/>
    </row>
    <row r="134" spans="1:8" ht="16.5" customHeight="1" x14ac:dyDescent="0.25">
      <c r="B134" s="180"/>
      <c r="C134" s="585"/>
      <c r="D134" s="586"/>
      <c r="E134" s="586"/>
      <c r="F134" s="586"/>
      <c r="G134" s="586"/>
      <c r="H134" s="587"/>
    </row>
    <row r="135" spans="1:8" ht="16.5" customHeight="1" x14ac:dyDescent="0.25"/>
    <row r="136" spans="1:8" ht="24.9" customHeight="1" x14ac:dyDescent="0.25">
      <c r="B136" s="555" t="s">
        <v>287</v>
      </c>
      <c r="C136" s="555"/>
      <c r="D136" s="555"/>
      <c r="E136" s="555"/>
      <c r="F136" s="555"/>
      <c r="G136" s="555"/>
      <c r="H136" s="555"/>
    </row>
    <row r="137" spans="1:8" ht="16.5" customHeight="1" x14ac:dyDescent="0.25">
      <c r="A137" s="185"/>
      <c r="B137" s="561" t="s">
        <v>279</v>
      </c>
      <c r="C137" s="561"/>
      <c r="D137" s="561"/>
      <c r="E137" s="561"/>
      <c r="F137" s="186" t="s">
        <v>280</v>
      </c>
      <c r="G137" s="561" t="s">
        <v>281</v>
      </c>
      <c r="H137" s="561"/>
    </row>
    <row r="138" spans="1:8" ht="16.5" customHeight="1" x14ac:dyDescent="0.25">
      <c r="A138" s="183"/>
      <c r="B138" s="559" t="s">
        <v>282</v>
      </c>
      <c r="C138" s="559"/>
      <c r="D138" s="559"/>
      <c r="E138" s="559"/>
      <c r="F138" s="187">
        <v>2</v>
      </c>
      <c r="G138" s="574">
        <v>2000</v>
      </c>
      <c r="H138" s="574"/>
    </row>
    <row r="139" spans="1:8" ht="16.5" customHeight="1" x14ac:dyDescent="0.25">
      <c r="A139" s="181"/>
      <c r="B139" s="559" t="s">
        <v>284</v>
      </c>
      <c r="C139" s="559"/>
      <c r="D139" s="559"/>
      <c r="E139" s="559"/>
      <c r="F139" s="187">
        <v>2</v>
      </c>
      <c r="G139" s="574">
        <v>300</v>
      </c>
      <c r="H139" s="574"/>
    </row>
    <row r="140" spans="1:8" ht="16.5" customHeight="1" x14ac:dyDescent="0.25">
      <c r="A140" s="181"/>
      <c r="B140" s="559" t="s">
        <v>283</v>
      </c>
      <c r="C140" s="559"/>
      <c r="D140" s="559"/>
      <c r="E140" s="559"/>
      <c r="F140" s="187">
        <v>40</v>
      </c>
      <c r="G140" s="574">
        <v>600</v>
      </c>
      <c r="H140" s="574"/>
    </row>
    <row r="141" spans="1:8" ht="16.5" customHeight="1" x14ac:dyDescent="0.25"/>
    <row r="142" spans="1:8" ht="23.4" customHeight="1" x14ac:dyDescent="0.25">
      <c r="B142" s="555" t="s">
        <v>285</v>
      </c>
      <c r="C142" s="555"/>
      <c r="D142" s="555"/>
      <c r="E142" s="555"/>
      <c r="F142" s="555"/>
      <c r="G142" s="555"/>
      <c r="H142" s="555"/>
    </row>
    <row r="143" spans="1:8" ht="16.5" customHeight="1" x14ac:dyDescent="0.25">
      <c r="A143" s="181"/>
      <c r="B143" s="561" t="s">
        <v>288</v>
      </c>
      <c r="C143" s="561"/>
      <c r="D143" s="186" t="s">
        <v>280</v>
      </c>
      <c r="E143" s="561" t="s">
        <v>275</v>
      </c>
      <c r="F143" s="561"/>
      <c r="G143" s="561"/>
      <c r="H143" s="561"/>
    </row>
    <row r="144" spans="1:8" ht="16.5" customHeight="1" x14ac:dyDescent="0.25">
      <c r="A144" s="181"/>
      <c r="B144" s="559" t="s">
        <v>289</v>
      </c>
      <c r="C144" s="559"/>
      <c r="D144" s="187">
        <v>270</v>
      </c>
      <c r="E144" s="573" t="s">
        <v>463</v>
      </c>
      <c r="F144" s="573"/>
      <c r="G144" s="573"/>
      <c r="H144" s="573"/>
    </row>
    <row r="145" spans="1:8" ht="16.5" customHeight="1" x14ac:dyDescent="0.25">
      <c r="A145" s="181"/>
      <c r="B145" s="559" t="s">
        <v>290</v>
      </c>
      <c r="C145" s="559"/>
      <c r="D145" s="187">
        <v>3</v>
      </c>
      <c r="E145" s="573" t="s">
        <v>473</v>
      </c>
      <c r="F145" s="573"/>
      <c r="G145" s="573"/>
      <c r="H145" s="573"/>
    </row>
    <row r="146" spans="1:8" ht="16.5" customHeight="1" x14ac:dyDescent="0.25"/>
    <row r="147" spans="1:8" ht="26.4" customHeight="1" x14ac:dyDescent="0.25">
      <c r="B147" s="555" t="s">
        <v>301</v>
      </c>
      <c r="C147" s="555"/>
      <c r="D147" s="555"/>
      <c r="E147" s="555"/>
      <c r="F147" s="555"/>
      <c r="G147" s="555"/>
      <c r="H147" s="555"/>
    </row>
    <row r="148" spans="1:8" ht="16.5" customHeight="1" x14ac:dyDescent="0.25">
      <c r="B148" s="540" t="s">
        <v>291</v>
      </c>
      <c r="C148" s="541"/>
      <c r="D148" s="541"/>
      <c r="E148" s="541"/>
      <c r="F148" s="542"/>
      <c r="G148" s="553">
        <f>SUM(G149,G150,G151)</f>
        <v>0</v>
      </c>
      <c r="H148" s="554"/>
    </row>
    <row r="149" spans="1:8" ht="16.5" customHeight="1" x14ac:dyDescent="0.25">
      <c r="B149" s="556" t="s">
        <v>302</v>
      </c>
      <c r="C149" s="557"/>
      <c r="D149" s="557"/>
      <c r="E149" s="557"/>
      <c r="F149" s="558"/>
      <c r="G149" s="563">
        <v>0</v>
      </c>
      <c r="H149" s="564"/>
    </row>
    <row r="150" spans="1:8" ht="16.5" customHeight="1" x14ac:dyDescent="0.25">
      <c r="B150" s="556" t="s">
        <v>303</v>
      </c>
      <c r="C150" s="557"/>
      <c r="D150" s="557"/>
      <c r="E150" s="557"/>
      <c r="F150" s="558"/>
      <c r="G150" s="563">
        <v>0</v>
      </c>
      <c r="H150" s="564"/>
    </row>
    <row r="151" spans="1:8" ht="16.5" customHeight="1" x14ac:dyDescent="0.25">
      <c r="B151" s="556" t="s">
        <v>304</v>
      </c>
      <c r="C151" s="557"/>
      <c r="D151" s="557"/>
      <c r="E151" s="557"/>
      <c r="F151" s="558"/>
      <c r="G151" s="563">
        <v>0</v>
      </c>
      <c r="H151" s="564"/>
    </row>
    <row r="152" spans="1:8" ht="16.5" customHeight="1" x14ac:dyDescent="0.25">
      <c r="B152" s="540" t="s">
        <v>292</v>
      </c>
      <c r="C152" s="541"/>
      <c r="D152" s="541"/>
      <c r="E152" s="541"/>
      <c r="F152" s="542"/>
      <c r="G152" s="563">
        <v>0</v>
      </c>
      <c r="H152" s="564"/>
    </row>
    <row r="153" spans="1:8" ht="16.5" customHeight="1" x14ac:dyDescent="0.25">
      <c r="B153" s="540" t="s">
        <v>76</v>
      </c>
      <c r="C153" s="541"/>
      <c r="D153" s="541"/>
      <c r="E153" s="541"/>
      <c r="F153" s="542"/>
      <c r="G153" s="563">
        <v>12719</v>
      </c>
      <c r="H153" s="564"/>
    </row>
    <row r="154" spans="1:8" ht="16.5" customHeight="1" x14ac:dyDescent="0.25">
      <c r="B154" s="540" t="s">
        <v>77</v>
      </c>
      <c r="C154" s="541"/>
      <c r="D154" s="541"/>
      <c r="E154" s="541"/>
      <c r="F154" s="542"/>
      <c r="G154" s="563">
        <v>49429.2</v>
      </c>
      <c r="H154" s="564"/>
    </row>
    <row r="155" spans="1:8" ht="16.5" customHeight="1" x14ac:dyDescent="0.25">
      <c r="B155" s="540" t="s">
        <v>293</v>
      </c>
      <c r="C155" s="541"/>
      <c r="D155" s="541"/>
      <c r="E155" s="541"/>
      <c r="F155" s="542"/>
      <c r="G155" s="563">
        <f>5367.12+489.6+17341.71+6052.25+2000+6320.84+25843.59+25769.55+30000</f>
        <v>119184.66</v>
      </c>
      <c r="H155" s="564"/>
    </row>
    <row r="156" spans="1:8" ht="16.5" customHeight="1" x14ac:dyDescent="0.25">
      <c r="B156" s="540" t="s">
        <v>294</v>
      </c>
      <c r="C156" s="541"/>
      <c r="D156" s="541"/>
      <c r="E156" s="541"/>
      <c r="F156" s="542"/>
      <c r="G156" s="563">
        <v>2013</v>
      </c>
      <c r="H156" s="564"/>
    </row>
    <row r="157" spans="1:8" ht="16.5" customHeight="1" x14ac:dyDescent="0.25">
      <c r="B157" s="540" t="s">
        <v>295</v>
      </c>
      <c r="C157" s="541"/>
      <c r="D157" s="541"/>
      <c r="E157" s="541"/>
      <c r="F157" s="542"/>
      <c r="G157" s="563">
        <v>0</v>
      </c>
      <c r="H157" s="564"/>
    </row>
    <row r="158" spans="1:8" ht="16.5" customHeight="1" x14ac:dyDescent="0.25">
      <c r="B158" s="540" t="s">
        <v>296</v>
      </c>
      <c r="C158" s="541"/>
      <c r="D158" s="541"/>
      <c r="E158" s="541"/>
      <c r="F158" s="542"/>
      <c r="G158" s="563">
        <v>0</v>
      </c>
      <c r="H158" s="564"/>
    </row>
    <row r="159" spans="1:8" ht="16.5" customHeight="1" x14ac:dyDescent="0.25">
      <c r="B159" s="550" t="s">
        <v>305</v>
      </c>
      <c r="C159" s="551"/>
      <c r="D159" s="551"/>
      <c r="E159" s="551"/>
      <c r="F159" s="552"/>
      <c r="G159" s="567">
        <f>SUM(G148,G152:H158)</f>
        <v>183345.86</v>
      </c>
      <c r="H159" s="568"/>
    </row>
    <row r="160" spans="1:8" ht="16.5" customHeight="1" x14ac:dyDescent="0.25">
      <c r="B160" s="540" t="s">
        <v>297</v>
      </c>
      <c r="C160" s="541"/>
      <c r="D160" s="541"/>
      <c r="E160" s="541"/>
      <c r="F160" s="542"/>
      <c r="G160" s="563">
        <v>0</v>
      </c>
      <c r="H160" s="564"/>
    </row>
    <row r="161" spans="2:8" ht="16.5" customHeight="1" x14ac:dyDescent="0.25">
      <c r="B161" s="540" t="s">
        <v>298</v>
      </c>
      <c r="C161" s="541"/>
      <c r="D161" s="541"/>
      <c r="E161" s="541"/>
      <c r="F161" s="542"/>
      <c r="G161" s="563">
        <v>0</v>
      </c>
      <c r="H161" s="564"/>
    </row>
    <row r="162" spans="2:8" ht="16.5" customHeight="1" x14ac:dyDescent="0.25">
      <c r="B162" s="540" t="s">
        <v>299</v>
      </c>
      <c r="C162" s="541"/>
      <c r="D162" s="541"/>
      <c r="E162" s="541"/>
      <c r="F162" s="542"/>
      <c r="G162" s="563">
        <v>0</v>
      </c>
      <c r="H162" s="564"/>
    </row>
    <row r="163" spans="2:8" ht="16.5" customHeight="1" x14ac:dyDescent="0.25">
      <c r="B163" s="550" t="s">
        <v>306</v>
      </c>
      <c r="C163" s="551"/>
      <c r="D163" s="551"/>
      <c r="E163" s="551"/>
      <c r="F163" s="552"/>
      <c r="G163" s="567">
        <f>SUM(G160:H162)</f>
        <v>0</v>
      </c>
      <c r="H163" s="568"/>
    </row>
    <row r="164" spans="2:8" ht="16.5" customHeight="1" x14ac:dyDescent="0.25">
      <c r="B164" s="545" t="s">
        <v>300</v>
      </c>
      <c r="C164" s="546"/>
      <c r="D164" s="546"/>
      <c r="E164" s="546"/>
      <c r="F164" s="547"/>
      <c r="G164" s="565">
        <f>SUM(G159,G163)</f>
        <v>183345.86</v>
      </c>
      <c r="H164" s="566"/>
    </row>
    <row r="165" spans="2:8" ht="16.5" customHeight="1" x14ac:dyDescent="0.25"/>
    <row r="166" spans="2:8" ht="27" customHeight="1" x14ac:dyDescent="0.25">
      <c r="B166" s="555" t="s">
        <v>311</v>
      </c>
      <c r="C166" s="555"/>
      <c r="D166" s="555"/>
      <c r="E166" s="555"/>
      <c r="F166" s="555"/>
      <c r="G166" s="555"/>
      <c r="H166" s="555"/>
    </row>
    <row r="167" spans="2:8" ht="16.5" customHeight="1" x14ac:dyDescent="0.25">
      <c r="B167" s="540" t="s">
        <v>307</v>
      </c>
      <c r="C167" s="541"/>
      <c r="D167" s="541"/>
      <c r="E167" s="541"/>
      <c r="F167" s="542"/>
      <c r="G167" s="563">
        <f>95740+2071</f>
        <v>97811</v>
      </c>
      <c r="H167" s="564"/>
    </row>
    <row r="168" spans="2:8" ht="16.5" customHeight="1" x14ac:dyDescent="0.25">
      <c r="B168" s="540" t="s">
        <v>308</v>
      </c>
      <c r="C168" s="541"/>
      <c r="D168" s="541"/>
      <c r="E168" s="541"/>
      <c r="F168" s="542"/>
      <c r="G168" s="563">
        <v>0</v>
      </c>
      <c r="H168" s="564"/>
    </row>
    <row r="169" spans="2:8" ht="16.5" customHeight="1" x14ac:dyDescent="0.25">
      <c r="B169" s="540" t="s">
        <v>309</v>
      </c>
      <c r="C169" s="541"/>
      <c r="D169" s="541"/>
      <c r="E169" s="541"/>
      <c r="F169" s="542"/>
      <c r="G169" s="563">
        <v>0</v>
      </c>
      <c r="H169" s="564"/>
    </row>
    <row r="170" spans="2:8" s="181" customFormat="1" ht="19.5" customHeight="1" x14ac:dyDescent="0.25">
      <c r="B170" s="545" t="s">
        <v>310</v>
      </c>
      <c r="C170" s="546"/>
      <c r="D170" s="546"/>
      <c r="E170" s="546"/>
      <c r="F170" s="547"/>
      <c r="G170" s="565">
        <f>SUM(G167:H169)</f>
        <v>97811</v>
      </c>
      <c r="H170" s="566"/>
    </row>
    <row r="174" spans="2:8" ht="47.4" customHeight="1" x14ac:dyDescent="0.25">
      <c r="B174" s="572" t="s">
        <v>317</v>
      </c>
      <c r="C174" s="572"/>
      <c r="D174" s="572"/>
      <c r="E174" s="572"/>
      <c r="F174" s="572"/>
      <c r="G174" s="572"/>
      <c r="H174" s="572"/>
    </row>
    <row r="176" spans="2:8" ht="28.5" customHeight="1" x14ac:dyDescent="0.25">
      <c r="B176" s="555" t="s">
        <v>318</v>
      </c>
      <c r="C176" s="555"/>
      <c r="D176" s="555"/>
      <c r="E176" s="555"/>
      <c r="F176" s="555"/>
      <c r="G176" s="555"/>
      <c r="H176" s="555"/>
    </row>
    <row r="177" spans="2:8" ht="16.5" customHeight="1" x14ac:dyDescent="0.25">
      <c r="B177" s="561" t="s">
        <v>279</v>
      </c>
      <c r="C177" s="561"/>
      <c r="D177" s="561"/>
      <c r="E177" s="561"/>
      <c r="F177" s="186" t="s">
        <v>280</v>
      </c>
      <c r="G177" s="561" t="s">
        <v>281</v>
      </c>
      <c r="H177" s="561"/>
    </row>
    <row r="178" spans="2:8" ht="16.5" customHeight="1" x14ac:dyDescent="0.25">
      <c r="B178" s="559" t="s">
        <v>282</v>
      </c>
      <c r="C178" s="559"/>
      <c r="D178" s="559"/>
      <c r="E178" s="559"/>
      <c r="F178" s="188">
        <f t="shared" ref="F178:H180" si="0">SUM(F9,F53,F95,F138)</f>
        <v>15</v>
      </c>
      <c r="G178" s="562">
        <f t="shared" si="0"/>
        <v>8100</v>
      </c>
      <c r="H178" s="562">
        <f t="shared" si="0"/>
        <v>0</v>
      </c>
    </row>
    <row r="179" spans="2:8" ht="16.5" customHeight="1" x14ac:dyDescent="0.25">
      <c r="B179" s="559" t="s">
        <v>284</v>
      </c>
      <c r="C179" s="559"/>
      <c r="D179" s="559"/>
      <c r="E179" s="559"/>
      <c r="F179" s="188">
        <f t="shared" si="0"/>
        <v>2</v>
      </c>
      <c r="G179" s="562">
        <f t="shared" si="0"/>
        <v>300</v>
      </c>
      <c r="H179" s="562">
        <f t="shared" si="0"/>
        <v>0</v>
      </c>
    </row>
    <row r="180" spans="2:8" ht="16.5" customHeight="1" x14ac:dyDescent="0.25">
      <c r="B180" s="559" t="s">
        <v>283</v>
      </c>
      <c r="C180" s="559"/>
      <c r="D180" s="559"/>
      <c r="E180" s="559"/>
      <c r="F180" s="188">
        <f t="shared" si="0"/>
        <v>71</v>
      </c>
      <c r="G180" s="562">
        <f t="shared" si="0"/>
        <v>2650</v>
      </c>
      <c r="H180" s="562">
        <f t="shared" si="0"/>
        <v>0</v>
      </c>
    </row>
    <row r="182" spans="2:8" ht="26.4" customHeight="1" x14ac:dyDescent="0.25">
      <c r="B182" s="555" t="s">
        <v>285</v>
      </c>
      <c r="C182" s="555"/>
      <c r="D182" s="555"/>
      <c r="E182" s="555"/>
      <c r="F182" s="555"/>
      <c r="G182" s="555"/>
      <c r="H182" s="555"/>
    </row>
    <row r="183" spans="2:8" ht="16.5" customHeight="1" x14ac:dyDescent="0.25">
      <c r="B183" s="561" t="s">
        <v>288</v>
      </c>
      <c r="C183" s="561"/>
      <c r="D183" s="186" t="s">
        <v>280</v>
      </c>
      <c r="E183" s="561" t="s">
        <v>275</v>
      </c>
      <c r="F183" s="561"/>
      <c r="G183" s="561"/>
      <c r="H183" s="561"/>
    </row>
    <row r="184" spans="2:8" ht="16.5" customHeight="1" x14ac:dyDescent="0.25">
      <c r="B184" s="559" t="s">
        <v>289</v>
      </c>
      <c r="C184" s="559"/>
      <c r="D184" s="188">
        <f>SUM(D16,D59,D101,D144)</f>
        <v>17820</v>
      </c>
      <c r="E184" s="560"/>
      <c r="F184" s="560"/>
      <c r="G184" s="560"/>
      <c r="H184" s="560"/>
    </row>
    <row r="185" spans="2:8" ht="16.5" customHeight="1" x14ac:dyDescent="0.25">
      <c r="B185" s="559" t="s">
        <v>290</v>
      </c>
      <c r="C185" s="559"/>
      <c r="D185" s="188">
        <f>SUM(D17,D60,D102,D145)</f>
        <v>3</v>
      </c>
      <c r="E185" s="560"/>
      <c r="F185" s="560"/>
      <c r="G185" s="560"/>
      <c r="H185" s="560"/>
    </row>
    <row r="187" spans="2:8" ht="24.9" customHeight="1" x14ac:dyDescent="0.25">
      <c r="B187" s="555" t="s">
        <v>301</v>
      </c>
      <c r="C187" s="555"/>
      <c r="D187" s="555"/>
      <c r="E187" s="555"/>
      <c r="F187" s="555"/>
      <c r="G187" s="555"/>
      <c r="H187" s="555"/>
    </row>
    <row r="188" spans="2:8" ht="17.399999999999999" customHeight="1" x14ac:dyDescent="0.25">
      <c r="B188" s="540" t="s">
        <v>291</v>
      </c>
      <c r="C188" s="541"/>
      <c r="D188" s="541"/>
      <c r="E188" s="541"/>
      <c r="F188" s="542"/>
      <c r="G188" s="553">
        <f>SUM(G20,G63,G105,G148)</f>
        <v>0</v>
      </c>
      <c r="H188" s="554"/>
    </row>
    <row r="189" spans="2:8" ht="17.399999999999999" customHeight="1" x14ac:dyDescent="0.25">
      <c r="B189" s="556" t="s">
        <v>302</v>
      </c>
      <c r="C189" s="557"/>
      <c r="D189" s="557"/>
      <c r="E189" s="557"/>
      <c r="F189" s="558"/>
      <c r="G189" s="543">
        <f>SUM(G21,G64,G106,G149)</f>
        <v>0</v>
      </c>
      <c r="H189" s="544"/>
    </row>
    <row r="190" spans="2:8" ht="17.399999999999999" customHeight="1" x14ac:dyDescent="0.25">
      <c r="B190" s="556" t="s">
        <v>303</v>
      </c>
      <c r="C190" s="557"/>
      <c r="D190" s="557"/>
      <c r="E190" s="557"/>
      <c r="F190" s="558"/>
      <c r="G190" s="543">
        <f t="shared" ref="G190:G198" si="1">SUM(G22,G65,G107,G150)</f>
        <v>0</v>
      </c>
      <c r="H190" s="544"/>
    </row>
    <row r="191" spans="2:8" ht="17.399999999999999" customHeight="1" x14ac:dyDescent="0.25">
      <c r="B191" s="556" t="s">
        <v>304</v>
      </c>
      <c r="C191" s="557"/>
      <c r="D191" s="557"/>
      <c r="E191" s="557"/>
      <c r="F191" s="558"/>
      <c r="G191" s="543">
        <f t="shared" si="1"/>
        <v>0</v>
      </c>
      <c r="H191" s="544"/>
    </row>
    <row r="192" spans="2:8" ht="17.399999999999999" customHeight="1" x14ac:dyDescent="0.25">
      <c r="B192" s="540" t="s">
        <v>292</v>
      </c>
      <c r="C192" s="541"/>
      <c r="D192" s="541"/>
      <c r="E192" s="541"/>
      <c r="F192" s="542"/>
      <c r="G192" s="543">
        <f t="shared" si="1"/>
        <v>0</v>
      </c>
      <c r="H192" s="544"/>
    </row>
    <row r="193" spans="2:8" ht="17.399999999999999" customHeight="1" x14ac:dyDescent="0.25">
      <c r="B193" s="540" t="s">
        <v>76</v>
      </c>
      <c r="C193" s="541"/>
      <c r="D193" s="541"/>
      <c r="E193" s="541"/>
      <c r="F193" s="542"/>
      <c r="G193" s="543">
        <f t="shared" si="1"/>
        <v>43719.97</v>
      </c>
      <c r="H193" s="544"/>
    </row>
    <row r="194" spans="2:8" ht="17.399999999999999" customHeight="1" x14ac:dyDescent="0.25">
      <c r="B194" s="540" t="s">
        <v>77</v>
      </c>
      <c r="C194" s="541"/>
      <c r="D194" s="541"/>
      <c r="E194" s="541"/>
      <c r="F194" s="542"/>
      <c r="G194" s="543">
        <f t="shared" si="1"/>
        <v>249355.7</v>
      </c>
      <c r="H194" s="544"/>
    </row>
    <row r="195" spans="2:8" ht="17.399999999999999" customHeight="1" x14ac:dyDescent="0.25">
      <c r="B195" s="540" t="s">
        <v>293</v>
      </c>
      <c r="C195" s="541"/>
      <c r="D195" s="541"/>
      <c r="E195" s="541"/>
      <c r="F195" s="542"/>
      <c r="G195" s="543">
        <f t="shared" si="1"/>
        <v>267245.08999999997</v>
      </c>
      <c r="H195" s="544"/>
    </row>
    <row r="196" spans="2:8" ht="17.399999999999999" customHeight="1" x14ac:dyDescent="0.25">
      <c r="B196" s="540" t="s">
        <v>294</v>
      </c>
      <c r="C196" s="541"/>
      <c r="D196" s="541"/>
      <c r="E196" s="541"/>
      <c r="F196" s="542"/>
      <c r="G196" s="543">
        <f t="shared" si="1"/>
        <v>2263</v>
      </c>
      <c r="H196" s="544"/>
    </row>
    <row r="197" spans="2:8" ht="17.399999999999999" customHeight="1" x14ac:dyDescent="0.25">
      <c r="B197" s="540" t="s">
        <v>295</v>
      </c>
      <c r="C197" s="541"/>
      <c r="D197" s="541"/>
      <c r="E197" s="541"/>
      <c r="F197" s="542"/>
      <c r="G197" s="543">
        <f t="shared" si="1"/>
        <v>0</v>
      </c>
      <c r="H197" s="544"/>
    </row>
    <row r="198" spans="2:8" ht="17.399999999999999" customHeight="1" x14ac:dyDescent="0.25">
      <c r="B198" s="540" t="s">
        <v>296</v>
      </c>
      <c r="C198" s="541"/>
      <c r="D198" s="541"/>
      <c r="E198" s="541"/>
      <c r="F198" s="542"/>
      <c r="G198" s="543">
        <f t="shared" si="1"/>
        <v>0</v>
      </c>
      <c r="H198" s="544"/>
    </row>
    <row r="199" spans="2:8" ht="17.399999999999999" customHeight="1" x14ac:dyDescent="0.25">
      <c r="B199" s="550" t="s">
        <v>305</v>
      </c>
      <c r="C199" s="551"/>
      <c r="D199" s="551"/>
      <c r="E199" s="551"/>
      <c r="F199" s="552"/>
      <c r="G199" s="553">
        <f>SUM(G188,G192:H198)</f>
        <v>562583.76</v>
      </c>
      <c r="H199" s="554"/>
    </row>
    <row r="200" spans="2:8" ht="17.399999999999999" customHeight="1" x14ac:dyDescent="0.25">
      <c r="B200" s="540" t="s">
        <v>297</v>
      </c>
      <c r="C200" s="541"/>
      <c r="D200" s="541"/>
      <c r="E200" s="541"/>
      <c r="F200" s="542"/>
      <c r="G200" s="543">
        <f>SUM(G32,G75,G117,G160)</f>
        <v>0</v>
      </c>
      <c r="H200" s="544"/>
    </row>
    <row r="201" spans="2:8" ht="17.399999999999999" customHeight="1" x14ac:dyDescent="0.25">
      <c r="B201" s="540" t="s">
        <v>298</v>
      </c>
      <c r="C201" s="541"/>
      <c r="D201" s="541"/>
      <c r="E201" s="541"/>
      <c r="F201" s="542"/>
      <c r="G201" s="543">
        <f>SUM(G33,G76,G118,G161)</f>
        <v>0</v>
      </c>
      <c r="H201" s="544"/>
    </row>
    <row r="202" spans="2:8" ht="17.399999999999999" customHeight="1" x14ac:dyDescent="0.25">
      <c r="B202" s="540" t="s">
        <v>299</v>
      </c>
      <c r="C202" s="541"/>
      <c r="D202" s="541"/>
      <c r="E202" s="541"/>
      <c r="F202" s="542"/>
      <c r="G202" s="543">
        <f>SUM(G34,G77,G119,G162)</f>
        <v>0</v>
      </c>
      <c r="H202" s="544"/>
    </row>
    <row r="203" spans="2:8" ht="17.399999999999999" customHeight="1" x14ac:dyDescent="0.25">
      <c r="B203" s="550" t="s">
        <v>306</v>
      </c>
      <c r="C203" s="551"/>
      <c r="D203" s="551"/>
      <c r="E203" s="551"/>
      <c r="F203" s="552"/>
      <c r="G203" s="553">
        <f>SUM(G200:H202)</f>
        <v>0</v>
      </c>
      <c r="H203" s="554"/>
    </row>
    <row r="204" spans="2:8" s="181" customFormat="1" ht="22.5" customHeight="1" x14ac:dyDescent="0.25">
      <c r="B204" s="545" t="s">
        <v>300</v>
      </c>
      <c r="C204" s="546"/>
      <c r="D204" s="546"/>
      <c r="E204" s="546"/>
      <c r="F204" s="547"/>
      <c r="G204" s="548">
        <f>SUM(G199,G203)</f>
        <v>562583.76</v>
      </c>
      <c r="H204" s="549"/>
    </row>
    <row r="206" spans="2:8" ht="15.6" x14ac:dyDescent="0.25">
      <c r="B206" s="555" t="s">
        <v>311</v>
      </c>
      <c r="C206" s="555"/>
      <c r="D206" s="555"/>
      <c r="E206" s="555"/>
      <c r="F206" s="555"/>
      <c r="G206" s="555"/>
      <c r="H206" s="555"/>
    </row>
    <row r="207" spans="2:8" ht="16.5" customHeight="1" x14ac:dyDescent="0.25">
      <c r="B207" s="540" t="s">
        <v>307</v>
      </c>
      <c r="C207" s="541"/>
      <c r="D207" s="541"/>
      <c r="E207" s="541"/>
      <c r="F207" s="542"/>
      <c r="G207" s="543">
        <f>SUM(G39,G82,G124,G167)</f>
        <v>258903.77000000002</v>
      </c>
      <c r="H207" s="544"/>
    </row>
    <row r="208" spans="2:8" ht="16.5" customHeight="1" x14ac:dyDescent="0.25">
      <c r="B208" s="540" t="s">
        <v>308</v>
      </c>
      <c r="C208" s="541"/>
      <c r="D208" s="541"/>
      <c r="E208" s="541"/>
      <c r="F208" s="542"/>
      <c r="G208" s="543">
        <f>SUM(G40,G83,G125,G168)</f>
        <v>0</v>
      </c>
      <c r="H208" s="544"/>
    </row>
    <row r="209" spans="2:8" ht="16.5" customHeight="1" x14ac:dyDescent="0.25">
      <c r="B209" s="540" t="s">
        <v>309</v>
      </c>
      <c r="C209" s="541"/>
      <c r="D209" s="541"/>
      <c r="E209" s="541"/>
      <c r="F209" s="542"/>
      <c r="G209" s="543">
        <f>SUM(G41,G84,G126,G169)</f>
        <v>0</v>
      </c>
      <c r="H209" s="544"/>
    </row>
    <row r="210" spans="2:8" s="181" customFormat="1" ht="24" customHeight="1" x14ac:dyDescent="0.25">
      <c r="B210" s="545" t="s">
        <v>310</v>
      </c>
      <c r="C210" s="546"/>
      <c r="D210" s="546"/>
      <c r="E210" s="546"/>
      <c r="F210" s="547"/>
      <c r="G210" s="548">
        <f>SUM(G207:H209)</f>
        <v>258903.77000000002</v>
      </c>
      <c r="H210" s="549"/>
    </row>
  </sheetData>
  <sheetProtection password="EE1A" sheet="1" formatCells="0" insertRows="0" deleteRows="0"/>
  <mergeCells count="317">
    <mergeCell ref="B170:F170"/>
    <mergeCell ref="G170:H170"/>
    <mergeCell ref="B163:F163"/>
    <mergeCell ref="G163:H163"/>
    <mergeCell ref="B164:F164"/>
    <mergeCell ref="G164:H164"/>
    <mergeCell ref="B166:H166"/>
    <mergeCell ref="B167:F167"/>
    <mergeCell ref="G167:H167"/>
    <mergeCell ref="B168:F168"/>
    <mergeCell ref="G168:H168"/>
    <mergeCell ref="B169:F169"/>
    <mergeCell ref="G169:H169"/>
    <mergeCell ref="B162:F162"/>
    <mergeCell ref="G162:H162"/>
    <mergeCell ref="B157:F157"/>
    <mergeCell ref="G157:H157"/>
    <mergeCell ref="B158:F158"/>
    <mergeCell ref="G158:H158"/>
    <mergeCell ref="B159:F159"/>
    <mergeCell ref="G159:H159"/>
    <mergeCell ref="B160:F160"/>
    <mergeCell ref="G160:H160"/>
    <mergeCell ref="B161:F161"/>
    <mergeCell ref="G161:H161"/>
    <mergeCell ref="B156:F156"/>
    <mergeCell ref="G156:H156"/>
    <mergeCell ref="B151:F151"/>
    <mergeCell ref="G151:H151"/>
    <mergeCell ref="B152:F152"/>
    <mergeCell ref="G152:H152"/>
    <mergeCell ref="B153:F153"/>
    <mergeCell ref="G153:H153"/>
    <mergeCell ref="B154:F154"/>
    <mergeCell ref="G154:H154"/>
    <mergeCell ref="B155:F155"/>
    <mergeCell ref="G155:H155"/>
    <mergeCell ref="B150:F150"/>
    <mergeCell ref="G150:H150"/>
    <mergeCell ref="B142:H142"/>
    <mergeCell ref="B143:C143"/>
    <mergeCell ref="E143:H143"/>
    <mergeCell ref="B144:C144"/>
    <mergeCell ref="E144:H144"/>
    <mergeCell ref="B145:C145"/>
    <mergeCell ref="E145:H145"/>
    <mergeCell ref="B147:H147"/>
    <mergeCell ref="B148:F148"/>
    <mergeCell ref="G148:H148"/>
    <mergeCell ref="B149:F149"/>
    <mergeCell ref="G149:H149"/>
    <mergeCell ref="B140:E140"/>
    <mergeCell ref="G140:H140"/>
    <mergeCell ref="B130:H130"/>
    <mergeCell ref="C131:H131"/>
    <mergeCell ref="C132:H132"/>
    <mergeCell ref="C133:H134"/>
    <mergeCell ref="B136:H136"/>
    <mergeCell ref="B137:E137"/>
    <mergeCell ref="G137:H137"/>
    <mergeCell ref="B138:E138"/>
    <mergeCell ref="G138:H138"/>
    <mergeCell ref="B139:E139"/>
    <mergeCell ref="G139:H139"/>
    <mergeCell ref="B127:F127"/>
    <mergeCell ref="G127:H127"/>
    <mergeCell ref="B120:F120"/>
    <mergeCell ref="G120:H120"/>
    <mergeCell ref="B121:F121"/>
    <mergeCell ref="G121:H121"/>
    <mergeCell ref="B123:H123"/>
    <mergeCell ref="B124:F124"/>
    <mergeCell ref="G124:H124"/>
    <mergeCell ref="B125:F125"/>
    <mergeCell ref="G125:H125"/>
    <mergeCell ref="B126:F126"/>
    <mergeCell ref="G126:H126"/>
    <mergeCell ref="B119:F119"/>
    <mergeCell ref="G119:H119"/>
    <mergeCell ref="B114:F114"/>
    <mergeCell ref="G114:H114"/>
    <mergeCell ref="B115:F115"/>
    <mergeCell ref="G115:H115"/>
    <mergeCell ref="B116:F116"/>
    <mergeCell ref="G116:H116"/>
    <mergeCell ref="B117:F117"/>
    <mergeCell ref="G117:H117"/>
    <mergeCell ref="B118:F118"/>
    <mergeCell ref="G118:H118"/>
    <mergeCell ref="B113:F113"/>
    <mergeCell ref="G113:H113"/>
    <mergeCell ref="B108:F108"/>
    <mergeCell ref="G108:H108"/>
    <mergeCell ref="B109:F109"/>
    <mergeCell ref="G109:H109"/>
    <mergeCell ref="B110:F110"/>
    <mergeCell ref="G110:H110"/>
    <mergeCell ref="B111:F111"/>
    <mergeCell ref="G111:H111"/>
    <mergeCell ref="B112:F112"/>
    <mergeCell ref="G112:H112"/>
    <mergeCell ref="B107:F107"/>
    <mergeCell ref="G107:H107"/>
    <mergeCell ref="B99:H99"/>
    <mergeCell ref="B100:C100"/>
    <mergeCell ref="E100:H100"/>
    <mergeCell ref="B101:C101"/>
    <mergeCell ref="E101:H101"/>
    <mergeCell ref="B102:C102"/>
    <mergeCell ref="E102:H102"/>
    <mergeCell ref="B104:H104"/>
    <mergeCell ref="B105:F105"/>
    <mergeCell ref="G105:H105"/>
    <mergeCell ref="B106:F106"/>
    <mergeCell ref="G106:H106"/>
    <mergeCell ref="B97:E97"/>
    <mergeCell ref="G97:H97"/>
    <mergeCell ref="B87:H87"/>
    <mergeCell ref="C88:H88"/>
    <mergeCell ref="C89:H89"/>
    <mergeCell ref="C90:H91"/>
    <mergeCell ref="B93:H93"/>
    <mergeCell ref="B94:E94"/>
    <mergeCell ref="G94:H94"/>
    <mergeCell ref="B95:E95"/>
    <mergeCell ref="G95:H95"/>
    <mergeCell ref="B96:E96"/>
    <mergeCell ref="G96:H96"/>
    <mergeCell ref="B85:F85"/>
    <mergeCell ref="G85:H85"/>
    <mergeCell ref="B78:F78"/>
    <mergeCell ref="G78:H78"/>
    <mergeCell ref="B79:F79"/>
    <mergeCell ref="G79:H79"/>
    <mergeCell ref="B81:H81"/>
    <mergeCell ref="B82:F82"/>
    <mergeCell ref="G82:H82"/>
    <mergeCell ref="B83:F83"/>
    <mergeCell ref="G83:H83"/>
    <mergeCell ref="B84:F84"/>
    <mergeCell ref="G84:H84"/>
    <mergeCell ref="B77:F77"/>
    <mergeCell ref="G77:H77"/>
    <mergeCell ref="B72:F72"/>
    <mergeCell ref="G72:H72"/>
    <mergeCell ref="B73:F73"/>
    <mergeCell ref="G73:H73"/>
    <mergeCell ref="B74:F74"/>
    <mergeCell ref="G74:H74"/>
    <mergeCell ref="B75:F75"/>
    <mergeCell ref="G75:H75"/>
    <mergeCell ref="B76:F76"/>
    <mergeCell ref="G76:H76"/>
    <mergeCell ref="B71:F71"/>
    <mergeCell ref="G71:H71"/>
    <mergeCell ref="B66:F66"/>
    <mergeCell ref="G66:H66"/>
    <mergeCell ref="B67:F67"/>
    <mergeCell ref="G67:H67"/>
    <mergeCell ref="B68:F68"/>
    <mergeCell ref="G68:H68"/>
    <mergeCell ref="B69:F69"/>
    <mergeCell ref="G69:H69"/>
    <mergeCell ref="B70:F70"/>
    <mergeCell ref="G70:H70"/>
    <mergeCell ref="B65:F65"/>
    <mergeCell ref="G65:H65"/>
    <mergeCell ref="B57:H57"/>
    <mergeCell ref="B58:C58"/>
    <mergeCell ref="E58:H58"/>
    <mergeCell ref="B59:C59"/>
    <mergeCell ref="E59:H59"/>
    <mergeCell ref="B60:C60"/>
    <mergeCell ref="E60:H60"/>
    <mergeCell ref="B62:H62"/>
    <mergeCell ref="B63:F63"/>
    <mergeCell ref="G63:H63"/>
    <mergeCell ref="B64:F64"/>
    <mergeCell ref="G64:H64"/>
    <mergeCell ref="B55:E55"/>
    <mergeCell ref="G55:H55"/>
    <mergeCell ref="G42:H42"/>
    <mergeCell ref="C4:H5"/>
    <mergeCell ref="B45:H45"/>
    <mergeCell ref="C46:H46"/>
    <mergeCell ref="C47:H47"/>
    <mergeCell ref="B34:F34"/>
    <mergeCell ref="G34:H34"/>
    <mergeCell ref="B35:F35"/>
    <mergeCell ref="B53:E53"/>
    <mergeCell ref="G53:H53"/>
    <mergeCell ref="B54:E54"/>
    <mergeCell ref="G54:H54"/>
    <mergeCell ref="G35:H35"/>
    <mergeCell ref="B36:F36"/>
    <mergeCell ref="C48:H49"/>
    <mergeCell ref="B51:H51"/>
    <mergeCell ref="B38:H38"/>
    <mergeCell ref="B39:F39"/>
    <mergeCell ref="G39:H39"/>
    <mergeCell ref="B40:F40"/>
    <mergeCell ref="G40:H40"/>
    <mergeCell ref="B41:F41"/>
    <mergeCell ref="B42:F42"/>
    <mergeCell ref="B1:H1"/>
    <mergeCell ref="B8:E8"/>
    <mergeCell ref="G8:H8"/>
    <mergeCell ref="E16:H16"/>
    <mergeCell ref="B17:C17"/>
    <mergeCell ref="E17:H17"/>
    <mergeCell ref="B9:E9"/>
    <mergeCell ref="G9:H9"/>
    <mergeCell ref="C2:H2"/>
    <mergeCell ref="C3:H3"/>
    <mergeCell ref="B7:H7"/>
    <mergeCell ref="B13:H13"/>
    <mergeCell ref="B10:E10"/>
    <mergeCell ref="G10:H10"/>
    <mergeCell ref="B11:E11"/>
    <mergeCell ref="G11:H11"/>
    <mergeCell ref="B24:F24"/>
    <mergeCell ref="G24:H24"/>
    <mergeCell ref="B19:H19"/>
    <mergeCell ref="B20:F20"/>
    <mergeCell ref="B27:F27"/>
    <mergeCell ref="G27:H27"/>
    <mergeCell ref="G41:H41"/>
    <mergeCell ref="B178:E178"/>
    <mergeCell ref="G178:H178"/>
    <mergeCell ref="B15:C15"/>
    <mergeCell ref="E15:H15"/>
    <mergeCell ref="B52:E52"/>
    <mergeCell ref="G52:H52"/>
    <mergeCell ref="B30:F30"/>
    <mergeCell ref="G30:H30"/>
    <mergeCell ref="B28:F28"/>
    <mergeCell ref="G28:H28"/>
    <mergeCell ref="G20:H20"/>
    <mergeCell ref="B21:F21"/>
    <mergeCell ref="G21:H21"/>
    <mergeCell ref="B22:F22"/>
    <mergeCell ref="G22:H22"/>
    <mergeCell ref="B23:F23"/>
    <mergeCell ref="B26:F26"/>
    <mergeCell ref="G26:H26"/>
    <mergeCell ref="B174:H174"/>
    <mergeCell ref="B16:C16"/>
    <mergeCell ref="B176:H176"/>
    <mergeCell ref="B177:E177"/>
    <mergeCell ref="G177:H177"/>
    <mergeCell ref="G23:H23"/>
    <mergeCell ref="B25:F25"/>
    <mergeCell ref="G25:H25"/>
    <mergeCell ref="B29:F29"/>
    <mergeCell ref="G29:H29"/>
    <mergeCell ref="G36:H36"/>
    <mergeCell ref="B31:F31"/>
    <mergeCell ref="G31:H31"/>
    <mergeCell ref="B32:F32"/>
    <mergeCell ref="G32:H32"/>
    <mergeCell ref="B33:F33"/>
    <mergeCell ref="G33:H33"/>
    <mergeCell ref="B182:H182"/>
    <mergeCell ref="B183:C183"/>
    <mergeCell ref="E183:H183"/>
    <mergeCell ref="B184:C184"/>
    <mergeCell ref="E184:H184"/>
    <mergeCell ref="B179:E179"/>
    <mergeCell ref="G179:H179"/>
    <mergeCell ref="B180:E180"/>
    <mergeCell ref="G180:H180"/>
    <mergeCell ref="B189:F189"/>
    <mergeCell ref="G189:H189"/>
    <mergeCell ref="B190:F190"/>
    <mergeCell ref="G190:H190"/>
    <mergeCell ref="B185:C185"/>
    <mergeCell ref="E185:H185"/>
    <mergeCell ref="B187:H187"/>
    <mergeCell ref="B188:F188"/>
    <mergeCell ref="G188:H188"/>
    <mergeCell ref="B195:F195"/>
    <mergeCell ref="G195:H195"/>
    <mergeCell ref="B196:F196"/>
    <mergeCell ref="G196:H196"/>
    <mergeCell ref="B193:F193"/>
    <mergeCell ref="G193:H193"/>
    <mergeCell ref="B194:F194"/>
    <mergeCell ref="G194:H194"/>
    <mergeCell ref="B191:F191"/>
    <mergeCell ref="G191:H191"/>
    <mergeCell ref="B192:F192"/>
    <mergeCell ref="G192:H192"/>
    <mergeCell ref="B199:F199"/>
    <mergeCell ref="G199:H199"/>
    <mergeCell ref="B200:F200"/>
    <mergeCell ref="G200:H200"/>
    <mergeCell ref="B201:F201"/>
    <mergeCell ref="G201:H201"/>
    <mergeCell ref="B202:F202"/>
    <mergeCell ref="B197:F197"/>
    <mergeCell ref="G197:H197"/>
    <mergeCell ref="B198:F198"/>
    <mergeCell ref="G198:H198"/>
    <mergeCell ref="B209:F209"/>
    <mergeCell ref="G209:H209"/>
    <mergeCell ref="B210:F210"/>
    <mergeCell ref="G210:H210"/>
    <mergeCell ref="G208:H208"/>
    <mergeCell ref="G202:H202"/>
    <mergeCell ref="B203:F203"/>
    <mergeCell ref="G203:H203"/>
    <mergeCell ref="B207:F207"/>
    <mergeCell ref="G207:H207"/>
    <mergeCell ref="B208:F208"/>
    <mergeCell ref="B204:F204"/>
    <mergeCell ref="G204:H204"/>
    <mergeCell ref="B206:H206"/>
  </mergeCells>
  <phoneticPr fontId="48" type="noConversion"/>
  <pageMargins left="0.70866141732283472" right="0.39370078740157483" top="0.74803149606299213" bottom="0.74803149606299213" header="0.31496062992125984" footer="0.31496062992125984"/>
  <pageSetup paperSize="9" orientation="portrait" r:id="rId1"/>
  <ignoredErrors>
    <ignoredError sqref="G199"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5"/>
  <sheetViews>
    <sheetView showGridLines="0" topLeftCell="A19" workbookViewId="0">
      <selection activeCell="B5" sqref="B5:H5"/>
    </sheetView>
  </sheetViews>
  <sheetFormatPr baseColWidth="10" defaultRowHeight="13.2" x14ac:dyDescent="0.25"/>
  <cols>
    <col min="1" max="1" width="2.33203125" customWidth="1"/>
    <col min="8" max="8" width="13.88671875" customWidth="1"/>
    <col min="9" max="9" width="3.109375" customWidth="1"/>
    <col min="10" max="10" width="2.88671875" customWidth="1"/>
  </cols>
  <sheetData>
    <row r="2" spans="2:8" ht="43.5" customHeight="1" x14ac:dyDescent="0.25">
      <c r="B2" s="598" t="s">
        <v>322</v>
      </c>
      <c r="C2" s="598"/>
      <c r="D2" s="598"/>
      <c r="E2" s="598"/>
      <c r="F2" s="598"/>
      <c r="G2" s="598"/>
      <c r="H2" s="598"/>
    </row>
    <row r="3" spans="2:8" ht="27" customHeight="1" x14ac:dyDescent="0.25">
      <c r="B3" s="604" t="s">
        <v>335</v>
      </c>
      <c r="C3" s="604"/>
      <c r="D3" s="604"/>
      <c r="E3" s="604"/>
      <c r="F3" s="604"/>
      <c r="G3" s="604"/>
      <c r="H3" s="604"/>
    </row>
    <row r="4" spans="2:8" ht="34.5" customHeight="1" x14ac:dyDescent="0.25">
      <c r="B4" s="599" t="s">
        <v>336</v>
      </c>
      <c r="C4" s="599"/>
      <c r="D4" s="599"/>
      <c r="E4" s="599"/>
      <c r="F4" s="599"/>
      <c r="G4" s="599"/>
      <c r="H4" s="599"/>
    </row>
    <row r="5" spans="2:8" ht="70.5" customHeight="1" x14ac:dyDescent="0.25">
      <c r="B5" s="600"/>
      <c r="C5" s="601"/>
      <c r="D5" s="601"/>
      <c r="E5" s="601"/>
      <c r="F5" s="601"/>
      <c r="G5" s="601"/>
      <c r="H5" s="602"/>
    </row>
    <row r="7" spans="2:8" ht="48.9" customHeight="1" x14ac:dyDescent="0.25">
      <c r="B7" s="599" t="s">
        <v>320</v>
      </c>
      <c r="C7" s="599"/>
      <c r="D7" s="599"/>
      <c r="E7" s="599"/>
      <c r="F7" s="599"/>
      <c r="G7" s="599"/>
      <c r="H7" s="599"/>
    </row>
    <row r="8" spans="2:8" ht="70.5" customHeight="1" x14ac:dyDescent="0.25">
      <c r="B8" s="600"/>
      <c r="C8" s="392"/>
      <c r="D8" s="392"/>
      <c r="E8" s="392"/>
      <c r="F8" s="392"/>
      <c r="G8" s="392"/>
      <c r="H8" s="393"/>
    </row>
    <row r="10" spans="2:8" ht="23.4" customHeight="1" x14ac:dyDescent="0.25">
      <c r="B10" s="599" t="s">
        <v>319</v>
      </c>
      <c r="C10" s="599"/>
      <c r="D10" s="599"/>
      <c r="E10" s="599"/>
      <c r="F10" s="599"/>
      <c r="G10" s="599"/>
      <c r="H10" s="599"/>
    </row>
    <row r="11" spans="2:8" ht="70.5" customHeight="1" x14ac:dyDescent="0.25">
      <c r="B11" s="603"/>
      <c r="C11" s="601"/>
      <c r="D11" s="601"/>
      <c r="E11" s="601"/>
      <c r="F11" s="601"/>
      <c r="G11" s="601"/>
      <c r="H11" s="602"/>
    </row>
    <row r="13" spans="2:8" ht="47.4" customHeight="1" x14ac:dyDescent="0.25">
      <c r="B13" s="599" t="s">
        <v>337</v>
      </c>
      <c r="C13" s="599"/>
      <c r="D13" s="599"/>
      <c r="E13" s="599"/>
      <c r="F13" s="599"/>
      <c r="G13" s="599"/>
      <c r="H13" s="599"/>
    </row>
    <row r="14" spans="2:8" ht="244.5" customHeight="1" x14ac:dyDescent="0.25">
      <c r="B14" s="603"/>
      <c r="C14" s="601"/>
      <c r="D14" s="601"/>
      <c r="E14" s="601"/>
      <c r="F14" s="601"/>
      <c r="G14" s="601"/>
      <c r="H14" s="602"/>
    </row>
    <row r="15" spans="2:8" ht="14.4" customHeight="1" x14ac:dyDescent="0.25"/>
    <row r="16" spans="2:8" ht="14.4" customHeight="1" x14ac:dyDescent="0.25"/>
    <row r="17" ht="14.4" customHeight="1" x14ac:dyDescent="0.25"/>
    <row r="18" ht="14.4" customHeight="1" x14ac:dyDescent="0.25"/>
    <row r="19" ht="14.4" customHeight="1" x14ac:dyDescent="0.25"/>
    <row r="20" ht="14.4" customHeight="1" x14ac:dyDescent="0.25"/>
    <row r="21" ht="14.4" customHeight="1" x14ac:dyDescent="0.25"/>
    <row r="22" ht="14.4" customHeight="1" x14ac:dyDescent="0.25"/>
    <row r="23" ht="14.4" customHeight="1" x14ac:dyDescent="0.25"/>
    <row r="24" ht="14.4" customHeight="1" x14ac:dyDescent="0.25"/>
    <row r="25" ht="14.4" customHeight="1" x14ac:dyDescent="0.25"/>
    <row r="26" ht="14.4" customHeight="1" x14ac:dyDescent="0.25"/>
    <row r="27" ht="14.4" customHeight="1" x14ac:dyDescent="0.25"/>
    <row r="28" ht="14.4" customHeight="1" x14ac:dyDescent="0.25"/>
    <row r="29" ht="14.4" customHeight="1" x14ac:dyDescent="0.25"/>
    <row r="30" ht="14.4" customHeight="1" x14ac:dyDescent="0.25"/>
    <row r="31" ht="14.4" customHeight="1" x14ac:dyDescent="0.25"/>
    <row r="32" ht="14.4" customHeight="1" x14ac:dyDescent="0.25"/>
    <row r="33" ht="14.4" customHeight="1" x14ac:dyDescent="0.25"/>
    <row r="34" ht="14.4" customHeight="1" x14ac:dyDescent="0.25"/>
    <row r="35" ht="14.4" customHeight="1" x14ac:dyDescent="0.25"/>
  </sheetData>
  <sheetProtection password="EE1A" sheet="1" formatCells="0" formatRows="0" insertRows="0" deleteRows="0"/>
  <mergeCells count="10">
    <mergeCell ref="B2:H2"/>
    <mergeCell ref="B4:H4"/>
    <mergeCell ref="B5:H5"/>
    <mergeCell ref="B7:H7"/>
    <mergeCell ref="B14:H14"/>
    <mergeCell ref="B11:H11"/>
    <mergeCell ref="B13:H13"/>
    <mergeCell ref="B3:H3"/>
    <mergeCell ref="B10:H10"/>
    <mergeCell ref="B8:H8"/>
  </mergeCells>
  <phoneticPr fontId="48" type="noConversion"/>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25"/>
  <sheetViews>
    <sheetView showGridLines="0" topLeftCell="A25" workbookViewId="0">
      <selection activeCell="B18" sqref="B18:G18"/>
    </sheetView>
  </sheetViews>
  <sheetFormatPr baseColWidth="10" defaultRowHeight="13.2" x14ac:dyDescent="0.25"/>
  <cols>
    <col min="1" max="1" width="3.6640625" customWidth="1"/>
    <col min="8" max="8" width="11.6640625" bestFit="1" customWidth="1"/>
    <col min="9" max="9" width="3" customWidth="1"/>
  </cols>
  <sheetData>
    <row r="2" spans="2:8" ht="56.4" customHeight="1" x14ac:dyDescent="0.25">
      <c r="B2" s="572" t="s">
        <v>321</v>
      </c>
      <c r="C2" s="572"/>
      <c r="D2" s="572"/>
      <c r="E2" s="572"/>
      <c r="F2" s="572"/>
      <c r="G2" s="572"/>
      <c r="H2" s="572"/>
    </row>
    <row r="3" spans="2:8" ht="36.9" customHeight="1" x14ac:dyDescent="0.25">
      <c r="B3" s="607" t="s">
        <v>339</v>
      </c>
      <c r="C3" s="607"/>
      <c r="D3" s="607"/>
      <c r="E3" s="607"/>
      <c r="F3" s="607"/>
      <c r="G3" s="607"/>
      <c r="H3" s="607"/>
    </row>
    <row r="4" spans="2:8" ht="51.9" customHeight="1" x14ac:dyDescent="0.25">
      <c r="B4" s="599" t="s">
        <v>325</v>
      </c>
      <c r="C4" s="599"/>
      <c r="D4" s="599"/>
      <c r="E4" s="599"/>
      <c r="F4" s="599"/>
      <c r="G4" s="599"/>
      <c r="H4" s="599"/>
    </row>
    <row r="5" spans="2:8" ht="22.5" customHeight="1" x14ac:dyDescent="0.25">
      <c r="B5" s="605" t="s">
        <v>326</v>
      </c>
      <c r="C5" s="606"/>
      <c r="D5" s="606"/>
      <c r="E5" s="606"/>
      <c r="F5" s="606"/>
      <c r="G5" s="190" t="s">
        <v>327</v>
      </c>
      <c r="H5" s="189" t="s">
        <v>127</v>
      </c>
    </row>
    <row r="6" spans="2:8" ht="16.5" customHeight="1" x14ac:dyDescent="0.25">
      <c r="B6" s="264" t="s">
        <v>447</v>
      </c>
      <c r="C6" s="265"/>
      <c r="D6" s="265"/>
      <c r="E6" s="265"/>
      <c r="F6" s="265"/>
      <c r="G6" s="250">
        <v>2021</v>
      </c>
      <c r="H6" s="251">
        <v>7979.55</v>
      </c>
    </row>
    <row r="7" spans="2:8" ht="16.5" customHeight="1" x14ac:dyDescent="0.25">
      <c r="B7" s="264" t="s">
        <v>474</v>
      </c>
      <c r="C7" s="265"/>
      <c r="D7" s="265"/>
      <c r="E7" s="265"/>
      <c r="F7" s="265"/>
      <c r="G7" s="250">
        <v>2025</v>
      </c>
      <c r="H7" s="251">
        <v>100000</v>
      </c>
    </row>
    <row r="8" spans="2:8" ht="16.5" customHeight="1" x14ac:dyDescent="0.25">
      <c r="B8" s="272" t="s">
        <v>475</v>
      </c>
      <c r="C8" s="288"/>
      <c r="D8" s="288"/>
      <c r="E8" s="288"/>
      <c r="F8" s="288"/>
      <c r="G8" s="250">
        <v>2025</v>
      </c>
      <c r="H8" s="251">
        <v>85000</v>
      </c>
    </row>
    <row r="9" spans="2:8" ht="16.5" customHeight="1" x14ac:dyDescent="0.25">
      <c r="B9" s="608"/>
      <c r="C9" s="609"/>
      <c r="D9" s="609"/>
      <c r="E9" s="609"/>
      <c r="F9" s="609"/>
      <c r="G9" s="250"/>
      <c r="H9" s="251"/>
    </row>
    <row r="10" spans="2:8" ht="16.5" customHeight="1" x14ac:dyDescent="0.25">
      <c r="B10" s="272"/>
      <c r="C10" s="265"/>
      <c r="D10" s="265"/>
      <c r="E10" s="265"/>
      <c r="F10" s="265"/>
      <c r="G10" s="250"/>
      <c r="H10" s="251"/>
    </row>
    <row r="11" spans="2:8" ht="16.5" customHeight="1" x14ac:dyDescent="0.25">
      <c r="B11" s="287"/>
      <c r="C11" s="288"/>
      <c r="D11" s="288"/>
      <c r="E11" s="288"/>
      <c r="F11" s="288"/>
      <c r="G11" s="250"/>
      <c r="H11" s="251"/>
    </row>
    <row r="12" spans="2:8" ht="12" customHeight="1" x14ac:dyDescent="0.25">
      <c r="B12" s="191"/>
      <c r="C12" s="191"/>
      <c r="D12" s="191"/>
      <c r="E12" s="191"/>
      <c r="F12" s="191"/>
      <c r="G12" s="191"/>
      <c r="H12" s="192"/>
    </row>
    <row r="13" spans="2:8" ht="24.9" customHeight="1" x14ac:dyDescent="0.25">
      <c r="B13" s="599" t="s">
        <v>328</v>
      </c>
      <c r="C13" s="599"/>
      <c r="D13" s="599"/>
      <c r="E13" s="599"/>
      <c r="F13" s="599"/>
      <c r="G13" s="599"/>
      <c r="H13" s="599"/>
    </row>
    <row r="14" spans="2:8" s="193" customFormat="1" ht="21.9" customHeight="1" x14ac:dyDescent="0.25">
      <c r="B14" s="605" t="s">
        <v>329</v>
      </c>
      <c r="C14" s="606"/>
      <c r="D14" s="606"/>
      <c r="E14" s="606"/>
      <c r="F14" s="606"/>
      <c r="G14" s="615"/>
      <c r="H14" s="189" t="s">
        <v>127</v>
      </c>
    </row>
    <row r="15" spans="2:8" ht="16.5" customHeight="1" x14ac:dyDescent="0.25">
      <c r="B15" s="608" t="s">
        <v>449</v>
      </c>
      <c r="C15" s="609"/>
      <c r="D15" s="609"/>
      <c r="E15" s="609"/>
      <c r="F15" s="609"/>
      <c r="G15" s="616"/>
      <c r="H15" s="251">
        <v>70000</v>
      </c>
    </row>
    <row r="16" spans="2:8" ht="16.5" customHeight="1" x14ac:dyDescent="0.25">
      <c r="B16" s="608" t="s">
        <v>476</v>
      </c>
      <c r="C16" s="609"/>
      <c r="D16" s="609"/>
      <c r="E16" s="609"/>
      <c r="F16" s="609"/>
      <c r="G16" s="616"/>
      <c r="H16" s="251">
        <v>100000</v>
      </c>
    </row>
    <row r="17" spans="2:8" ht="16.5" customHeight="1" x14ac:dyDescent="0.25">
      <c r="B17" s="608" t="s">
        <v>477</v>
      </c>
      <c r="C17" s="609"/>
      <c r="D17" s="609"/>
      <c r="E17" s="609"/>
      <c r="F17" s="609"/>
      <c r="G17" s="616"/>
      <c r="H17" s="251">
        <v>85000</v>
      </c>
    </row>
    <row r="18" spans="2:8" ht="16.5" customHeight="1" x14ac:dyDescent="0.25">
      <c r="B18" s="608"/>
      <c r="C18" s="609"/>
      <c r="D18" s="609"/>
      <c r="E18" s="609"/>
      <c r="F18" s="609"/>
      <c r="G18" s="616"/>
      <c r="H18" s="251"/>
    </row>
    <row r="19" spans="2:8" s="193" customFormat="1" ht="17.399999999999999" customHeight="1" x14ac:dyDescent="0.25"/>
    <row r="20" spans="2:8" ht="20.399999999999999" customHeight="1" x14ac:dyDescent="0.25">
      <c r="B20" s="599" t="s">
        <v>331</v>
      </c>
      <c r="C20" s="599"/>
      <c r="D20" s="599"/>
      <c r="E20" s="599"/>
      <c r="F20" s="599"/>
      <c r="G20" s="599"/>
      <c r="H20" s="599"/>
    </row>
    <row r="21" spans="2:8" s="194" customFormat="1" ht="45.9" customHeight="1" x14ac:dyDescent="0.25">
      <c r="B21" s="617" t="s">
        <v>330</v>
      </c>
      <c r="C21" s="617"/>
      <c r="D21" s="617" t="s">
        <v>332</v>
      </c>
      <c r="E21" s="617"/>
      <c r="F21" s="617" t="s">
        <v>333</v>
      </c>
      <c r="G21" s="617"/>
      <c r="H21" s="617"/>
    </row>
    <row r="22" spans="2:8" ht="57.9" customHeight="1" x14ac:dyDescent="0.25">
      <c r="B22" s="610"/>
      <c r="C22" s="611"/>
      <c r="D22" s="612"/>
      <c r="E22" s="613"/>
      <c r="F22" s="614"/>
      <c r="G22" s="614"/>
      <c r="H22" s="611"/>
    </row>
    <row r="23" spans="2:8" ht="57.9" customHeight="1" x14ac:dyDescent="0.25">
      <c r="B23" s="610"/>
      <c r="C23" s="611"/>
      <c r="D23" s="612"/>
      <c r="E23" s="613"/>
      <c r="F23" s="614"/>
      <c r="G23" s="614"/>
      <c r="H23" s="611"/>
    </row>
    <row r="24" spans="2:8" ht="57.9" customHeight="1" x14ac:dyDescent="0.25">
      <c r="B24" s="610"/>
      <c r="C24" s="611"/>
      <c r="D24" s="612"/>
      <c r="E24" s="613"/>
      <c r="F24" s="614"/>
      <c r="G24" s="614"/>
      <c r="H24" s="611"/>
    </row>
    <row r="25" spans="2:8" ht="57.9" customHeight="1" x14ac:dyDescent="0.25">
      <c r="B25" s="610"/>
      <c r="C25" s="611"/>
      <c r="D25" s="612"/>
      <c r="E25" s="613"/>
      <c r="F25" s="614"/>
      <c r="G25" s="614"/>
      <c r="H25" s="611"/>
    </row>
  </sheetData>
  <sheetProtection password="EE1A" sheet="1" formatCells="0" formatRows="0" deleteRows="0"/>
  <mergeCells count="27">
    <mergeCell ref="B24:C24"/>
    <mergeCell ref="D24:E24"/>
    <mergeCell ref="F24:H24"/>
    <mergeCell ref="B25:C25"/>
    <mergeCell ref="D25:E25"/>
    <mergeCell ref="F25:H25"/>
    <mergeCell ref="B23:C23"/>
    <mergeCell ref="D23:E23"/>
    <mergeCell ref="F23:H23"/>
    <mergeCell ref="B14:G14"/>
    <mergeCell ref="B15:G15"/>
    <mergeCell ref="B16:G16"/>
    <mergeCell ref="B17:G17"/>
    <mergeCell ref="B18:G18"/>
    <mergeCell ref="B20:H20"/>
    <mergeCell ref="B21:C21"/>
    <mergeCell ref="B22:C22"/>
    <mergeCell ref="D22:E22"/>
    <mergeCell ref="F22:H22"/>
    <mergeCell ref="D21:E21"/>
    <mergeCell ref="F21:H21"/>
    <mergeCell ref="B2:H2"/>
    <mergeCell ref="B4:H4"/>
    <mergeCell ref="B13:H13"/>
    <mergeCell ref="B5:F5"/>
    <mergeCell ref="B3:H3"/>
    <mergeCell ref="B9:F9"/>
  </mergeCells>
  <phoneticPr fontId="48" type="noConversion"/>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56"/>
  <sheetViews>
    <sheetView workbookViewId="0">
      <selection activeCell="B2" sqref="B2:G2"/>
    </sheetView>
  </sheetViews>
  <sheetFormatPr baseColWidth="10" defaultRowHeight="13.2" x14ac:dyDescent="0.25"/>
  <cols>
    <col min="1" max="1" width="2.44140625" customWidth="1"/>
    <col min="2" max="2" width="2.6640625" customWidth="1"/>
    <col min="3" max="6" width="13.5546875" customWidth="1"/>
    <col min="7" max="7" width="16.44140625" customWidth="1"/>
    <col min="8" max="8" width="2.88671875" customWidth="1"/>
  </cols>
  <sheetData>
    <row r="2" spans="2:7" s="181" customFormat="1" ht="19.5" customHeight="1" x14ac:dyDescent="0.25">
      <c r="B2" s="618" t="s">
        <v>350</v>
      </c>
      <c r="C2" s="618"/>
      <c r="D2" s="618"/>
      <c r="E2" s="618"/>
      <c r="F2" s="618"/>
      <c r="G2" s="618"/>
    </row>
    <row r="3" spans="2:7" s="181" customFormat="1" ht="19.5" customHeight="1" x14ac:dyDescent="0.25">
      <c r="B3" s="618" t="s">
        <v>349</v>
      </c>
      <c r="C3" s="618"/>
      <c r="D3" s="618"/>
      <c r="E3" s="618"/>
      <c r="F3" s="618"/>
      <c r="G3" s="618"/>
    </row>
    <row r="4" spans="2:7" x14ac:dyDescent="0.25">
      <c r="B4" s="201"/>
      <c r="C4" s="201"/>
      <c r="D4" s="201"/>
      <c r="E4" s="201"/>
      <c r="F4" s="201"/>
      <c r="G4" s="201"/>
    </row>
    <row r="5" spans="2:7" x14ac:dyDescent="0.25">
      <c r="B5" s="201"/>
      <c r="C5" s="201"/>
      <c r="D5" s="201"/>
      <c r="E5" s="201"/>
      <c r="F5" s="201"/>
      <c r="G5" s="201"/>
    </row>
    <row r="6" spans="2:7" x14ac:dyDescent="0.25">
      <c r="B6" s="201"/>
      <c r="C6" s="201"/>
      <c r="D6" s="201"/>
      <c r="E6" s="201"/>
      <c r="F6" s="201"/>
      <c r="G6" s="201"/>
    </row>
    <row r="7" spans="2:7" x14ac:dyDescent="0.25">
      <c r="B7" s="201"/>
      <c r="C7" s="201"/>
      <c r="D7" s="201"/>
      <c r="E7" s="201"/>
      <c r="F7" s="201"/>
      <c r="G7" s="201"/>
    </row>
    <row r="8" spans="2:7" x14ac:dyDescent="0.25">
      <c r="B8" s="201"/>
      <c r="C8" s="201"/>
      <c r="D8" s="201"/>
      <c r="E8" s="201"/>
      <c r="F8" s="201"/>
      <c r="G8" s="201"/>
    </row>
    <row r="9" spans="2:7" x14ac:dyDescent="0.25">
      <c r="B9" s="201"/>
      <c r="C9" s="201"/>
      <c r="D9" s="201"/>
      <c r="E9" s="201"/>
      <c r="F9" s="201"/>
      <c r="G9" s="201"/>
    </row>
    <row r="10" spans="2:7" x14ac:dyDescent="0.25">
      <c r="B10" s="201"/>
      <c r="C10" s="201"/>
      <c r="D10" s="201"/>
      <c r="E10" s="201"/>
      <c r="F10" s="201"/>
      <c r="G10" s="201"/>
    </row>
    <row r="11" spans="2:7" x14ac:dyDescent="0.25">
      <c r="B11" s="201"/>
      <c r="C11" s="201"/>
      <c r="D11" s="201"/>
      <c r="E11" s="201"/>
      <c r="F11" s="201"/>
      <c r="G11" s="201"/>
    </row>
    <row r="12" spans="2:7" x14ac:dyDescent="0.25">
      <c r="B12" s="201"/>
      <c r="C12" s="201"/>
      <c r="D12" s="201"/>
      <c r="E12" s="201"/>
      <c r="F12" s="201"/>
      <c r="G12" s="201"/>
    </row>
    <row r="13" spans="2:7" x14ac:dyDescent="0.25">
      <c r="B13" s="201"/>
      <c r="C13" s="201"/>
      <c r="D13" s="201"/>
      <c r="E13" s="201"/>
      <c r="F13" s="201"/>
      <c r="G13" s="201"/>
    </row>
    <row r="14" spans="2:7" x14ac:dyDescent="0.25">
      <c r="B14" s="201"/>
      <c r="C14" s="201"/>
      <c r="D14" s="201"/>
      <c r="E14" s="201"/>
      <c r="F14" s="201"/>
      <c r="G14" s="201"/>
    </row>
    <row r="15" spans="2:7" x14ac:dyDescent="0.25">
      <c r="B15" s="201"/>
      <c r="C15" s="201"/>
      <c r="D15" s="201"/>
      <c r="E15" s="201"/>
      <c r="F15" s="201"/>
      <c r="G15" s="201"/>
    </row>
    <row r="16" spans="2:7" x14ac:dyDescent="0.25">
      <c r="B16" s="201"/>
      <c r="C16" s="201"/>
      <c r="D16" s="201"/>
      <c r="E16" s="201"/>
      <c r="F16" s="201"/>
      <c r="G16" s="201"/>
    </row>
    <row r="17" spans="2:7" x14ac:dyDescent="0.25">
      <c r="B17" s="201"/>
      <c r="C17" s="201"/>
      <c r="D17" s="201"/>
      <c r="E17" s="201"/>
      <c r="F17" s="201"/>
      <c r="G17" s="201"/>
    </row>
    <row r="18" spans="2:7" x14ac:dyDescent="0.25">
      <c r="B18" s="201"/>
      <c r="C18" s="201"/>
      <c r="D18" s="201"/>
      <c r="E18" s="201"/>
      <c r="F18" s="201"/>
      <c r="G18" s="201"/>
    </row>
    <row r="19" spans="2:7" x14ac:dyDescent="0.25">
      <c r="B19" s="201"/>
      <c r="C19" s="201"/>
      <c r="D19" s="201"/>
      <c r="E19" s="201"/>
      <c r="F19" s="201"/>
      <c r="G19" s="201"/>
    </row>
    <row r="20" spans="2:7" x14ac:dyDescent="0.25">
      <c r="B20" s="201"/>
      <c r="C20" s="201"/>
      <c r="D20" s="201"/>
      <c r="E20" s="201"/>
      <c r="F20" s="201"/>
      <c r="G20" s="201"/>
    </row>
    <row r="21" spans="2:7" x14ac:dyDescent="0.25">
      <c r="B21" s="201"/>
      <c r="C21" s="201"/>
      <c r="D21" s="201"/>
      <c r="E21" s="201"/>
      <c r="F21" s="201"/>
      <c r="G21" s="201"/>
    </row>
    <row r="22" spans="2:7" x14ac:dyDescent="0.25">
      <c r="B22" s="201"/>
      <c r="C22" s="201"/>
      <c r="D22" s="201"/>
      <c r="E22" s="201"/>
      <c r="F22" s="201"/>
      <c r="G22" s="201"/>
    </row>
    <row r="23" spans="2:7" x14ac:dyDescent="0.25">
      <c r="B23" s="201"/>
      <c r="C23" s="201"/>
      <c r="D23" s="201"/>
      <c r="E23" s="201"/>
      <c r="F23" s="201"/>
      <c r="G23" s="201"/>
    </row>
    <row r="24" spans="2:7" x14ac:dyDescent="0.25">
      <c r="B24" s="201"/>
      <c r="C24" s="201"/>
      <c r="D24" s="201"/>
      <c r="E24" s="201"/>
      <c r="F24" s="201"/>
      <c r="G24" s="201"/>
    </row>
    <row r="25" spans="2:7" x14ac:dyDescent="0.25">
      <c r="B25" s="201"/>
      <c r="C25" s="201"/>
      <c r="D25" s="201"/>
      <c r="E25" s="201"/>
      <c r="F25" s="201"/>
      <c r="G25" s="201"/>
    </row>
    <row r="26" spans="2:7" x14ac:dyDescent="0.25">
      <c r="B26" s="201"/>
      <c r="C26" s="201"/>
      <c r="D26" s="201"/>
      <c r="E26" s="201"/>
      <c r="F26" s="201"/>
      <c r="G26" s="201"/>
    </row>
    <row r="27" spans="2:7" x14ac:dyDescent="0.25">
      <c r="B27" s="201"/>
      <c r="C27" s="201"/>
      <c r="D27" s="201"/>
      <c r="E27" s="201"/>
      <c r="F27" s="201"/>
      <c r="G27" s="201"/>
    </row>
    <row r="28" spans="2:7" x14ac:dyDescent="0.25">
      <c r="B28" s="201"/>
      <c r="C28" s="201"/>
      <c r="D28" s="201"/>
      <c r="E28" s="201"/>
      <c r="F28" s="201"/>
      <c r="G28" s="201"/>
    </row>
    <row r="29" spans="2:7" x14ac:dyDescent="0.25">
      <c r="B29" s="201"/>
      <c r="C29" s="201"/>
      <c r="D29" s="201"/>
      <c r="E29" s="201"/>
      <c r="F29" s="201"/>
      <c r="G29" s="201"/>
    </row>
    <row r="30" spans="2:7" x14ac:dyDescent="0.25">
      <c r="B30" s="201"/>
      <c r="C30" s="201"/>
      <c r="D30" s="201"/>
      <c r="E30" s="201"/>
      <c r="F30" s="201"/>
      <c r="G30" s="201"/>
    </row>
    <row r="31" spans="2:7" x14ac:dyDescent="0.25">
      <c r="B31" s="201"/>
      <c r="C31" s="201"/>
      <c r="D31" s="201"/>
      <c r="E31" s="201"/>
      <c r="F31" s="201"/>
      <c r="G31" s="201"/>
    </row>
    <row r="32" spans="2:7" x14ac:dyDescent="0.25">
      <c r="B32" s="201"/>
      <c r="C32" s="201"/>
      <c r="D32" s="201"/>
      <c r="E32" s="201"/>
      <c r="F32" s="201"/>
      <c r="G32" s="201"/>
    </row>
    <row r="33" spans="2:7" x14ac:dyDescent="0.25">
      <c r="B33" s="201"/>
      <c r="C33" s="201"/>
      <c r="D33" s="201"/>
      <c r="E33" s="201"/>
      <c r="F33" s="201"/>
      <c r="G33" s="201"/>
    </row>
    <row r="34" spans="2:7" x14ac:dyDescent="0.25">
      <c r="B34" s="201"/>
      <c r="C34" s="201"/>
      <c r="D34" s="201"/>
      <c r="E34" s="201"/>
      <c r="F34" s="201"/>
      <c r="G34" s="201"/>
    </row>
    <row r="35" spans="2:7" x14ac:dyDescent="0.25">
      <c r="B35" s="201"/>
      <c r="C35" s="201"/>
      <c r="D35" s="201"/>
      <c r="E35" s="201"/>
      <c r="F35" s="201"/>
      <c r="G35" s="201"/>
    </row>
    <row r="36" spans="2:7" x14ac:dyDescent="0.25">
      <c r="B36" s="201"/>
      <c r="C36" s="201"/>
      <c r="D36" s="201"/>
      <c r="E36" s="201"/>
      <c r="F36" s="201"/>
      <c r="G36" s="201"/>
    </row>
    <row r="37" spans="2:7" x14ac:dyDescent="0.25">
      <c r="B37" s="201"/>
      <c r="C37" s="201"/>
      <c r="D37" s="201"/>
      <c r="E37" s="201"/>
      <c r="F37" s="201"/>
      <c r="G37" s="201"/>
    </row>
    <row r="38" spans="2:7" x14ac:dyDescent="0.25">
      <c r="B38" s="201"/>
      <c r="C38" s="201"/>
      <c r="D38" s="201"/>
      <c r="E38" s="201"/>
      <c r="F38" s="201"/>
      <c r="G38" s="201"/>
    </row>
    <row r="39" spans="2:7" x14ac:dyDescent="0.25">
      <c r="B39" s="201"/>
      <c r="C39" s="201"/>
      <c r="D39" s="201"/>
      <c r="E39" s="201"/>
      <c r="F39" s="201"/>
      <c r="G39" s="201"/>
    </row>
    <row r="40" spans="2:7" x14ac:dyDescent="0.25">
      <c r="B40" s="201"/>
      <c r="C40" s="201"/>
      <c r="D40" s="201"/>
      <c r="E40" s="201"/>
      <c r="F40" s="201"/>
      <c r="G40" s="201"/>
    </row>
    <row r="41" spans="2:7" x14ac:dyDescent="0.25">
      <c r="B41" s="201"/>
      <c r="C41" s="201"/>
      <c r="D41" s="201"/>
      <c r="E41" s="201"/>
      <c r="F41" s="201"/>
      <c r="G41" s="201"/>
    </row>
    <row r="42" spans="2:7" x14ac:dyDescent="0.25">
      <c r="B42" s="201"/>
      <c r="C42" s="201"/>
      <c r="D42" s="201"/>
      <c r="E42" s="201"/>
      <c r="F42" s="201"/>
      <c r="G42" s="201"/>
    </row>
    <row r="43" spans="2:7" x14ac:dyDescent="0.25">
      <c r="B43" s="201"/>
      <c r="C43" s="201"/>
      <c r="D43" s="201"/>
      <c r="E43" s="201"/>
      <c r="F43" s="201"/>
      <c r="G43" s="201"/>
    </row>
    <row r="44" spans="2:7" x14ac:dyDescent="0.25">
      <c r="B44" s="201"/>
      <c r="C44" s="201"/>
      <c r="D44" s="201"/>
      <c r="E44" s="201"/>
      <c r="F44" s="201"/>
      <c r="G44" s="201"/>
    </row>
    <row r="45" spans="2:7" x14ac:dyDescent="0.25">
      <c r="B45" s="201"/>
      <c r="C45" s="201"/>
      <c r="D45" s="201"/>
      <c r="E45" s="201"/>
      <c r="F45" s="201"/>
      <c r="G45" s="201"/>
    </row>
    <row r="46" spans="2:7" x14ac:dyDescent="0.25">
      <c r="B46" s="201"/>
      <c r="C46" s="201"/>
      <c r="D46" s="201"/>
      <c r="E46" s="201"/>
      <c r="F46" s="201"/>
      <c r="G46" s="201"/>
    </row>
    <row r="47" spans="2:7" x14ac:dyDescent="0.25">
      <c r="B47" s="201"/>
      <c r="C47" s="201"/>
      <c r="D47" s="201"/>
      <c r="E47" s="201"/>
      <c r="F47" s="201"/>
      <c r="G47" s="201"/>
    </row>
    <row r="48" spans="2:7" x14ac:dyDescent="0.25">
      <c r="B48" s="201"/>
      <c r="C48" s="201"/>
      <c r="D48" s="201"/>
      <c r="E48" s="201"/>
      <c r="F48" s="201"/>
      <c r="G48" s="201"/>
    </row>
    <row r="49" spans="2:7" x14ac:dyDescent="0.25">
      <c r="B49" s="201"/>
      <c r="C49" s="201"/>
      <c r="D49" s="201"/>
      <c r="E49" s="201"/>
      <c r="F49" s="201"/>
      <c r="G49" s="201"/>
    </row>
    <row r="50" spans="2:7" x14ac:dyDescent="0.25">
      <c r="B50" s="201"/>
      <c r="C50" s="201"/>
      <c r="D50" s="201"/>
      <c r="E50" s="201"/>
      <c r="F50" s="201"/>
      <c r="G50" s="201"/>
    </row>
    <row r="51" spans="2:7" x14ac:dyDescent="0.25">
      <c r="B51" s="201"/>
      <c r="C51" s="201"/>
      <c r="D51" s="201"/>
      <c r="E51" s="201"/>
      <c r="F51" s="201"/>
      <c r="G51" s="201"/>
    </row>
    <row r="52" spans="2:7" x14ac:dyDescent="0.25">
      <c r="B52" s="201"/>
      <c r="C52" s="201"/>
      <c r="D52" s="201"/>
      <c r="E52" s="201"/>
      <c r="F52" s="201"/>
      <c r="G52" s="201"/>
    </row>
    <row r="53" spans="2:7" x14ac:dyDescent="0.25">
      <c r="B53" s="201"/>
      <c r="C53" s="201"/>
      <c r="D53" s="201"/>
      <c r="E53" s="201"/>
      <c r="F53" s="201"/>
      <c r="G53" s="201"/>
    </row>
    <row r="54" spans="2:7" x14ac:dyDescent="0.25">
      <c r="B54" s="201"/>
      <c r="C54" s="201"/>
      <c r="D54" s="201"/>
      <c r="E54" s="201"/>
      <c r="F54" s="201"/>
      <c r="G54" s="201"/>
    </row>
    <row r="55" spans="2:7" x14ac:dyDescent="0.25">
      <c r="B55" s="201"/>
      <c r="C55" s="201"/>
      <c r="D55" s="201"/>
      <c r="E55" s="201"/>
      <c r="F55" s="201"/>
      <c r="G55" s="201"/>
    </row>
    <row r="56" spans="2:7" x14ac:dyDescent="0.25">
      <c r="B56" s="201"/>
      <c r="C56" s="201"/>
      <c r="D56" s="201"/>
      <c r="E56" s="201"/>
      <c r="F56" s="201"/>
      <c r="G56" s="201"/>
    </row>
  </sheetData>
  <mergeCells count="2">
    <mergeCell ref="B3:G3"/>
    <mergeCell ref="B2:G2"/>
  </mergeCells>
  <phoneticPr fontId="48" type="noConversion"/>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43"/>
  <sheetViews>
    <sheetView showGridLines="0" topLeftCell="A31" workbookViewId="0">
      <selection activeCell="J33" sqref="J33"/>
    </sheetView>
  </sheetViews>
  <sheetFormatPr baseColWidth="10" defaultRowHeight="13.2" x14ac:dyDescent="0.25"/>
  <cols>
    <col min="1" max="1" width="1.6640625" customWidth="1"/>
    <col min="9" max="9" width="2.109375" customWidth="1"/>
  </cols>
  <sheetData>
    <row r="2" spans="2:9" s="202" customFormat="1" ht="21.9" customHeight="1" x14ac:dyDescent="0.25">
      <c r="B2" s="619" t="s">
        <v>355</v>
      </c>
      <c r="C2" s="620"/>
      <c r="D2" s="620"/>
      <c r="E2" s="620"/>
      <c r="F2" s="620"/>
      <c r="G2" s="620"/>
      <c r="H2" s="621"/>
    </row>
    <row r="4" spans="2:9" s="204" customFormat="1" ht="16.5" customHeight="1" x14ac:dyDescent="0.25">
      <c r="B4" s="623" t="s">
        <v>351</v>
      </c>
      <c r="C4" s="623"/>
      <c r="D4" s="623"/>
      <c r="E4" s="623"/>
      <c r="F4" s="203" t="s">
        <v>346</v>
      </c>
      <c r="G4" s="203" t="s">
        <v>352</v>
      </c>
      <c r="H4" s="203" t="s">
        <v>353</v>
      </c>
    </row>
    <row r="5" spans="2:9" s="208" customFormat="1" ht="15" customHeight="1" x14ac:dyDescent="0.2">
      <c r="B5" s="622" t="s">
        <v>68</v>
      </c>
      <c r="C5" s="622"/>
      <c r="D5" s="622"/>
      <c r="E5" s="622"/>
      <c r="F5" s="63">
        <v>800000</v>
      </c>
      <c r="G5" s="63">
        <v>253764.2</v>
      </c>
      <c r="H5" s="206">
        <f>SUM(F5-G5)</f>
        <v>546235.80000000005</v>
      </c>
      <c r="I5" s="207"/>
    </row>
    <row r="6" spans="2:9" s="208" customFormat="1" ht="21" customHeight="1" x14ac:dyDescent="0.2">
      <c r="B6" s="622" t="s">
        <v>69</v>
      </c>
      <c r="C6" s="622"/>
      <c r="D6" s="622"/>
      <c r="E6" s="622"/>
      <c r="F6" s="205"/>
      <c r="G6" s="205"/>
      <c r="H6" s="206">
        <f t="shared" ref="H6:H18" si="0">SUM(F6-G6)</f>
        <v>0</v>
      </c>
      <c r="I6" s="207"/>
    </row>
    <row r="7" spans="2:9" s="208" customFormat="1" ht="21" customHeight="1" x14ac:dyDescent="0.2">
      <c r="B7" s="622" t="s">
        <v>70</v>
      </c>
      <c r="C7" s="622"/>
      <c r="D7" s="622"/>
      <c r="E7" s="622"/>
      <c r="F7" s="205"/>
      <c r="G7" s="205"/>
      <c r="H7" s="206">
        <f t="shared" si="0"/>
        <v>0</v>
      </c>
      <c r="I7" s="207"/>
    </row>
    <row r="8" spans="2:9" s="208" customFormat="1" ht="15" customHeight="1" x14ac:dyDescent="0.2">
      <c r="B8" s="622" t="s">
        <v>71</v>
      </c>
      <c r="C8" s="622"/>
      <c r="D8" s="622"/>
      <c r="E8" s="622"/>
      <c r="F8" s="205"/>
      <c r="G8" s="205"/>
      <c r="H8" s="206">
        <f t="shared" si="0"/>
        <v>0</v>
      </c>
      <c r="I8" s="207"/>
    </row>
    <row r="9" spans="2:9" s="208" customFormat="1" ht="15" customHeight="1" x14ac:dyDescent="0.2">
      <c r="B9" s="622" t="s">
        <v>72</v>
      </c>
      <c r="C9" s="622"/>
      <c r="D9" s="622"/>
      <c r="E9" s="622"/>
      <c r="F9" s="205"/>
      <c r="G9" s="205">
        <v>5319.57</v>
      </c>
      <c r="H9" s="206">
        <f t="shared" si="0"/>
        <v>-5319.57</v>
      </c>
      <c r="I9" s="207"/>
    </row>
    <row r="10" spans="2:9" s="208" customFormat="1" ht="21" customHeight="1" x14ac:dyDescent="0.2">
      <c r="B10" s="627" t="s">
        <v>356</v>
      </c>
      <c r="C10" s="628"/>
      <c r="D10" s="628"/>
      <c r="E10" s="629"/>
      <c r="F10" s="205">
        <v>200000</v>
      </c>
      <c r="G10" s="205">
        <v>81231.22</v>
      </c>
      <c r="H10" s="206">
        <f t="shared" si="0"/>
        <v>118768.78</v>
      </c>
      <c r="I10" s="207"/>
    </row>
    <row r="11" spans="2:9" s="208" customFormat="1" ht="21" customHeight="1" x14ac:dyDescent="0.2">
      <c r="B11" s="622" t="s">
        <v>357</v>
      </c>
      <c r="C11" s="622"/>
      <c r="D11" s="622"/>
      <c r="E11" s="622"/>
      <c r="F11" s="205"/>
      <c r="G11" s="205"/>
      <c r="H11" s="206">
        <f t="shared" si="0"/>
        <v>0</v>
      </c>
      <c r="I11" s="207"/>
    </row>
    <row r="12" spans="2:9" s="208" customFormat="1" ht="21" customHeight="1" x14ac:dyDescent="0.2">
      <c r="B12" s="622" t="s">
        <v>358</v>
      </c>
      <c r="C12" s="622"/>
      <c r="D12" s="622"/>
      <c r="E12" s="622"/>
      <c r="F12" s="205"/>
      <c r="G12" s="205"/>
      <c r="H12" s="206">
        <f t="shared" si="0"/>
        <v>0</v>
      </c>
      <c r="I12" s="207"/>
    </row>
    <row r="13" spans="2:9" s="208" customFormat="1" ht="33" customHeight="1" x14ac:dyDescent="0.2">
      <c r="B13" s="622" t="s">
        <v>359</v>
      </c>
      <c r="C13" s="622"/>
      <c r="D13" s="622"/>
      <c r="E13" s="622"/>
      <c r="F13" s="205"/>
      <c r="G13" s="205"/>
      <c r="H13" s="206">
        <f t="shared" si="0"/>
        <v>0</v>
      </c>
      <c r="I13" s="207"/>
    </row>
    <row r="14" spans="2:9" s="208" customFormat="1" ht="21" customHeight="1" x14ac:dyDescent="0.2">
      <c r="B14" s="622" t="s">
        <v>115</v>
      </c>
      <c r="C14" s="622"/>
      <c r="D14" s="622"/>
      <c r="E14" s="622"/>
      <c r="F14" s="205"/>
      <c r="G14" s="205"/>
      <c r="H14" s="206">
        <f t="shared" si="0"/>
        <v>0</v>
      </c>
      <c r="I14" s="207"/>
    </row>
    <row r="15" spans="2:9" s="208" customFormat="1" ht="21" customHeight="1" x14ac:dyDescent="0.2">
      <c r="B15" s="622" t="s">
        <v>360</v>
      </c>
      <c r="C15" s="622"/>
      <c r="D15" s="622"/>
      <c r="E15" s="622"/>
      <c r="F15" s="205"/>
      <c r="G15" s="205"/>
      <c r="H15" s="206">
        <f t="shared" si="0"/>
        <v>0</v>
      </c>
      <c r="I15" s="207"/>
    </row>
    <row r="16" spans="2:9" s="208" customFormat="1" ht="35.4" customHeight="1" x14ac:dyDescent="0.2">
      <c r="B16" s="622" t="s">
        <v>361</v>
      </c>
      <c r="C16" s="622"/>
      <c r="D16" s="622"/>
      <c r="E16" s="622"/>
      <c r="F16" s="205"/>
      <c r="G16" s="205"/>
      <c r="H16" s="206">
        <f t="shared" si="0"/>
        <v>0</v>
      </c>
      <c r="I16" s="207"/>
    </row>
    <row r="17" spans="2:9" s="208" customFormat="1" ht="25.5" customHeight="1" x14ac:dyDescent="0.2">
      <c r="B17" s="622" t="s">
        <v>114</v>
      </c>
      <c r="C17" s="622"/>
      <c r="D17" s="622"/>
      <c r="E17" s="622"/>
      <c r="F17" s="205"/>
      <c r="G17" s="205"/>
      <c r="H17" s="206">
        <f t="shared" si="0"/>
        <v>0</v>
      </c>
      <c r="I17" s="207"/>
    </row>
    <row r="18" spans="2:9" s="208" customFormat="1" ht="15" customHeight="1" x14ac:dyDescent="0.2">
      <c r="B18" s="622" t="s">
        <v>103</v>
      </c>
      <c r="C18" s="622"/>
      <c r="D18" s="622"/>
      <c r="E18" s="622"/>
      <c r="F18" s="205">
        <v>0</v>
      </c>
      <c r="G18" s="205"/>
      <c r="H18" s="206">
        <f t="shared" si="0"/>
        <v>0</v>
      </c>
      <c r="I18" s="207"/>
    </row>
    <row r="19" spans="2:9" s="208" customFormat="1" ht="17.399999999999999" customHeight="1" x14ac:dyDescent="0.2">
      <c r="B19" s="624" t="s">
        <v>354</v>
      </c>
      <c r="C19" s="625"/>
      <c r="D19" s="625"/>
      <c r="E19" s="626"/>
      <c r="F19" s="209">
        <f>SUM(F5:F18)</f>
        <v>1000000</v>
      </c>
      <c r="G19" s="210">
        <f>SUM(G5:G18)</f>
        <v>340314.99</v>
      </c>
      <c r="H19" s="210">
        <f>SUM(H5:H18)</f>
        <v>659685.01000000013</v>
      </c>
    </row>
    <row r="20" spans="2:9" s="211" customFormat="1" ht="10.199999999999999" x14ac:dyDescent="0.2"/>
    <row r="21" spans="2:9" s="211" customFormat="1" ht="10.199999999999999" x14ac:dyDescent="0.2"/>
    <row r="22" spans="2:9" ht="15.9" customHeight="1" x14ac:dyDescent="0.25">
      <c r="B22" s="623" t="s">
        <v>362</v>
      </c>
      <c r="C22" s="623"/>
      <c r="D22" s="623"/>
      <c r="E22" s="623"/>
      <c r="F22" s="203" t="s">
        <v>346</v>
      </c>
      <c r="G22" s="203" t="s">
        <v>352</v>
      </c>
      <c r="H22" s="203" t="s">
        <v>353</v>
      </c>
    </row>
    <row r="23" spans="2:9" ht="15" customHeight="1" x14ac:dyDescent="0.25">
      <c r="B23" s="61" t="s">
        <v>73</v>
      </c>
      <c r="C23" s="62"/>
      <c r="D23" s="62"/>
      <c r="E23" s="62"/>
      <c r="F23" s="205"/>
      <c r="G23" s="205"/>
      <c r="H23" s="206">
        <f>SUM(F23-G23)</f>
        <v>0</v>
      </c>
    </row>
    <row r="24" spans="2:9" ht="15" customHeight="1" x14ac:dyDescent="0.25">
      <c r="B24" s="61" t="s">
        <v>74</v>
      </c>
      <c r="C24" s="62"/>
      <c r="D24" s="62"/>
      <c r="E24" s="62"/>
      <c r="F24" s="205">
        <v>0</v>
      </c>
      <c r="G24" s="205">
        <v>0</v>
      </c>
      <c r="H24" s="206">
        <f t="shared" ref="H24:H36" si="1">SUM(F24-G24)</f>
        <v>0</v>
      </c>
    </row>
    <row r="25" spans="2:9" ht="15" customHeight="1" x14ac:dyDescent="0.25">
      <c r="B25" s="61" t="s">
        <v>75</v>
      </c>
      <c r="C25" s="62"/>
      <c r="D25" s="62"/>
      <c r="E25" s="62"/>
      <c r="F25" s="205">
        <v>0</v>
      </c>
      <c r="G25" s="205">
        <v>0</v>
      </c>
      <c r="H25" s="206">
        <f t="shared" si="1"/>
        <v>0</v>
      </c>
    </row>
    <row r="26" spans="2:9" ht="15" customHeight="1" x14ac:dyDescent="0.25">
      <c r="B26" s="61" t="s">
        <v>71</v>
      </c>
      <c r="C26" s="62"/>
      <c r="D26" s="62"/>
      <c r="E26" s="62"/>
      <c r="F26" s="205"/>
      <c r="G26" s="205"/>
      <c r="H26" s="206">
        <f t="shared" si="1"/>
        <v>0</v>
      </c>
    </row>
    <row r="27" spans="2:9" ht="15" customHeight="1" x14ac:dyDescent="0.25">
      <c r="B27" s="61" t="s">
        <v>76</v>
      </c>
      <c r="C27" s="62"/>
      <c r="D27" s="62"/>
      <c r="E27" s="62"/>
      <c r="F27" s="205">
        <v>45000</v>
      </c>
      <c r="G27" s="205">
        <v>43719.97</v>
      </c>
      <c r="H27" s="206">
        <f t="shared" si="1"/>
        <v>1280.0299999999988</v>
      </c>
    </row>
    <row r="28" spans="2:9" ht="15" customHeight="1" x14ac:dyDescent="0.25">
      <c r="B28" s="61" t="s">
        <v>77</v>
      </c>
      <c r="C28" s="62"/>
      <c r="D28" s="62"/>
      <c r="E28" s="62"/>
      <c r="F28" s="205">
        <v>350000</v>
      </c>
      <c r="G28" s="205">
        <v>224596.37</v>
      </c>
      <c r="H28" s="206">
        <f t="shared" si="1"/>
        <v>125403.63</v>
      </c>
    </row>
    <row r="29" spans="2:9" ht="15" customHeight="1" x14ac:dyDescent="0.25">
      <c r="B29" s="61" t="s">
        <v>78</v>
      </c>
      <c r="C29" s="62"/>
      <c r="D29" s="62"/>
      <c r="E29" s="62"/>
      <c r="F29" s="205"/>
      <c r="G29" s="205"/>
      <c r="H29" s="206">
        <f t="shared" si="1"/>
        <v>0</v>
      </c>
    </row>
    <row r="30" spans="2:9" ht="15" customHeight="1" x14ac:dyDescent="0.25">
      <c r="B30" s="61" t="s">
        <v>79</v>
      </c>
      <c r="C30" s="62"/>
      <c r="D30" s="62"/>
      <c r="E30" s="62"/>
      <c r="F30" s="205">
        <v>220000</v>
      </c>
      <c r="G30" s="205"/>
      <c r="H30" s="206">
        <f t="shared" si="1"/>
        <v>220000</v>
      </c>
    </row>
    <row r="31" spans="2:9" ht="15" customHeight="1" x14ac:dyDescent="0.25">
      <c r="B31" s="61" t="s">
        <v>80</v>
      </c>
      <c r="C31" s="62"/>
      <c r="D31" s="62"/>
      <c r="E31" s="62"/>
      <c r="F31" s="205">
        <v>0</v>
      </c>
      <c r="G31" s="205">
        <v>0</v>
      </c>
      <c r="H31" s="206">
        <f t="shared" si="1"/>
        <v>0</v>
      </c>
    </row>
    <row r="32" spans="2:9" ht="15" customHeight="1" x14ac:dyDescent="0.25">
      <c r="B32" s="61" t="s">
        <v>81</v>
      </c>
      <c r="C32" s="62"/>
      <c r="D32" s="62"/>
      <c r="E32" s="62"/>
      <c r="F32" s="205">
        <v>40000</v>
      </c>
      <c r="G32" s="205">
        <v>33141.17</v>
      </c>
      <c r="H32" s="206">
        <f t="shared" si="1"/>
        <v>6858.8300000000017</v>
      </c>
    </row>
    <row r="33" spans="2:8" ht="15" customHeight="1" x14ac:dyDescent="0.25">
      <c r="B33" s="61" t="s">
        <v>82</v>
      </c>
      <c r="C33" s="62"/>
      <c r="D33" s="62"/>
      <c r="E33" s="62"/>
      <c r="F33" s="205">
        <v>55000</v>
      </c>
      <c r="G33" s="205">
        <v>37641.99</v>
      </c>
      <c r="H33" s="206">
        <f t="shared" si="1"/>
        <v>17358.010000000002</v>
      </c>
    </row>
    <row r="34" spans="2:8" ht="15" customHeight="1" x14ac:dyDescent="0.25">
      <c r="B34" s="61" t="s">
        <v>83</v>
      </c>
      <c r="C34" s="62"/>
      <c r="D34" s="62"/>
      <c r="E34" s="62"/>
      <c r="F34" s="205">
        <v>90000</v>
      </c>
      <c r="G34" s="205">
        <v>71914.009999999995</v>
      </c>
      <c r="H34" s="206">
        <f t="shared" si="1"/>
        <v>18085.990000000005</v>
      </c>
    </row>
    <row r="35" spans="2:8" ht="15" customHeight="1" x14ac:dyDescent="0.25">
      <c r="B35" s="61" t="s">
        <v>84</v>
      </c>
      <c r="C35" s="62"/>
      <c r="D35" s="62"/>
      <c r="E35" s="62"/>
      <c r="F35" s="205">
        <v>2500</v>
      </c>
      <c r="G35" s="205">
        <v>2058.69</v>
      </c>
      <c r="H35" s="206">
        <f t="shared" si="1"/>
        <v>441.30999999999995</v>
      </c>
    </row>
    <row r="36" spans="2:8" ht="15" customHeight="1" x14ac:dyDescent="0.25">
      <c r="B36" s="61" t="s">
        <v>85</v>
      </c>
      <c r="C36" s="62"/>
      <c r="D36" s="62"/>
      <c r="E36" s="62"/>
      <c r="F36" s="205">
        <v>10000</v>
      </c>
      <c r="G36" s="205">
        <v>5715.2</v>
      </c>
      <c r="H36" s="206">
        <f t="shared" si="1"/>
        <v>4284.8</v>
      </c>
    </row>
    <row r="37" spans="2:8" ht="15" customHeight="1" x14ac:dyDescent="0.25">
      <c r="B37" s="61" t="s">
        <v>86</v>
      </c>
      <c r="C37" s="62"/>
      <c r="D37" s="62"/>
      <c r="E37" s="62"/>
      <c r="F37" s="205">
        <v>40000</v>
      </c>
      <c r="G37" s="205">
        <v>34341.53</v>
      </c>
      <c r="H37" s="206">
        <f t="shared" ref="H37:H43" si="2">SUM(F37-G37)</f>
        <v>5658.4700000000012</v>
      </c>
    </row>
    <row r="38" spans="2:8" ht="15" customHeight="1" x14ac:dyDescent="0.25">
      <c r="B38" s="61" t="s">
        <v>87</v>
      </c>
      <c r="C38" s="62"/>
      <c r="D38" s="62"/>
      <c r="E38" s="62"/>
      <c r="F38" s="205"/>
      <c r="G38" s="205"/>
      <c r="H38" s="206">
        <f t="shared" si="2"/>
        <v>0</v>
      </c>
    </row>
    <row r="39" spans="2:8" ht="15" customHeight="1" x14ac:dyDescent="0.25">
      <c r="B39" s="61" t="s">
        <v>88</v>
      </c>
      <c r="C39" s="62"/>
      <c r="D39" s="62"/>
      <c r="E39" s="62"/>
      <c r="F39" s="205">
        <v>3000</v>
      </c>
      <c r="G39" s="205">
        <v>554.95000000000005</v>
      </c>
      <c r="H39" s="206">
        <f t="shared" si="2"/>
        <v>2445.0500000000002</v>
      </c>
    </row>
    <row r="40" spans="2:8" ht="15" customHeight="1" x14ac:dyDescent="0.25">
      <c r="B40" s="61" t="s">
        <v>118</v>
      </c>
      <c r="C40" s="62"/>
      <c r="D40" s="62"/>
      <c r="E40" s="62"/>
      <c r="F40" s="205"/>
      <c r="G40" s="205"/>
      <c r="H40" s="206">
        <f t="shared" si="2"/>
        <v>0</v>
      </c>
    </row>
    <row r="41" spans="2:8" ht="15" customHeight="1" x14ac:dyDescent="0.25">
      <c r="B41" s="61" t="s">
        <v>94</v>
      </c>
      <c r="C41" s="62"/>
      <c r="D41" s="62"/>
      <c r="E41" s="62"/>
      <c r="F41" s="205">
        <v>7000</v>
      </c>
      <c r="G41" s="205">
        <v>3794.19</v>
      </c>
      <c r="H41" s="206">
        <f t="shared" si="2"/>
        <v>3205.81</v>
      </c>
    </row>
    <row r="42" spans="2:8" ht="15" customHeight="1" x14ac:dyDescent="0.25">
      <c r="B42" s="61" t="s">
        <v>89</v>
      </c>
      <c r="C42" s="62"/>
      <c r="D42" s="62"/>
      <c r="E42" s="62"/>
      <c r="F42" s="205">
        <v>20000</v>
      </c>
      <c r="G42" s="205">
        <v>6111.49</v>
      </c>
      <c r="H42" s="206">
        <f t="shared" si="2"/>
        <v>13888.51</v>
      </c>
    </row>
    <row r="43" spans="2:8" ht="15" customHeight="1" x14ac:dyDescent="0.25">
      <c r="B43" s="61"/>
      <c r="C43" s="67"/>
      <c r="D43" s="67"/>
      <c r="E43" s="68" t="s">
        <v>422</v>
      </c>
      <c r="F43" s="206">
        <f>SUM(F23:F42)</f>
        <v>882500</v>
      </c>
      <c r="G43" s="206">
        <f>SUM(G23:G42)</f>
        <v>463589.55999999994</v>
      </c>
      <c r="H43" s="206">
        <f t="shared" si="2"/>
        <v>418910.44000000006</v>
      </c>
    </row>
  </sheetData>
  <sheetProtection password="EE1A" sheet="1" formatCells="0" formatRows="0" insertRows="0" deleteRows="0"/>
  <mergeCells count="18">
    <mergeCell ref="B8:E8"/>
    <mergeCell ref="B9:E9"/>
    <mergeCell ref="B22:E22"/>
    <mergeCell ref="B16:E16"/>
    <mergeCell ref="B17:E17"/>
    <mergeCell ref="B18:E18"/>
    <mergeCell ref="B19:E19"/>
    <mergeCell ref="B10:E10"/>
    <mergeCell ref="B11:E11"/>
    <mergeCell ref="B12:E12"/>
    <mergeCell ref="B13:E13"/>
    <mergeCell ref="B14:E14"/>
    <mergeCell ref="B15:E15"/>
    <mergeCell ref="B2:H2"/>
    <mergeCell ref="B5:E5"/>
    <mergeCell ref="B6:E6"/>
    <mergeCell ref="B7:E7"/>
    <mergeCell ref="B4:E4"/>
  </mergeCells>
  <phoneticPr fontId="48" type="noConversion"/>
  <dataValidations count="3">
    <dataValidation type="decimal" operator="greaterThanOrEqual" allowBlank="1" showInputMessage="1" showErrorMessage="1" sqref="I5:I13 I15:I18">
      <formula1>0</formula1>
    </dataValidation>
    <dataValidation type="decimal" operator="equal" allowBlank="1" showInputMessage="1" showErrorMessage="1" sqref="I14">
      <formula1>0</formula1>
    </dataValidation>
    <dataValidation type="decimal" operator="greaterThanOrEqual" allowBlank="1" showInputMessage="1" showErrorMessage="1" error="Signo positivo" sqref="G5:H18 G23:H43">
      <formula1>0</formula1>
    </dataValidation>
  </dataValidation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L36"/>
  <sheetViews>
    <sheetView showGridLines="0" tabSelected="1" zoomScale="75" zoomScaleNormal="75" workbookViewId="0">
      <selection activeCell="H35" sqref="H35"/>
    </sheetView>
  </sheetViews>
  <sheetFormatPr baseColWidth="10" defaultRowHeight="13.2" x14ac:dyDescent="0.25"/>
  <cols>
    <col min="1" max="1" width="2.44140625" customWidth="1"/>
    <col min="2" max="2" width="9.88671875" customWidth="1"/>
    <col min="6" max="6" width="11.5546875" bestFit="1" customWidth="1"/>
    <col min="10" max="10" width="15.44140625" customWidth="1"/>
    <col min="13" max="13" width="2.44140625" customWidth="1"/>
  </cols>
  <sheetData>
    <row r="2" spans="2:12" s="185" customFormat="1" ht="16.5" customHeight="1" x14ac:dyDescent="0.25">
      <c r="B2" s="636" t="s">
        <v>363</v>
      </c>
      <c r="C2" s="636"/>
      <c r="D2" s="636"/>
      <c r="E2" s="636"/>
      <c r="F2" s="636"/>
      <c r="G2" s="636"/>
      <c r="H2" s="636"/>
      <c r="I2" s="636"/>
      <c r="J2" s="636"/>
      <c r="K2" s="636"/>
      <c r="L2" s="636"/>
    </row>
    <row r="3" spans="2:12" ht="18.899999999999999" customHeight="1" x14ac:dyDescent="0.25">
      <c r="B3" s="637" t="s">
        <v>364</v>
      </c>
      <c r="C3" s="637"/>
      <c r="D3" s="637"/>
      <c r="E3" s="637"/>
      <c r="F3" s="637"/>
      <c r="G3" s="637"/>
      <c r="H3" s="637"/>
      <c r="I3" s="637"/>
      <c r="J3" s="637"/>
      <c r="K3" s="637"/>
      <c r="L3" s="637"/>
    </row>
    <row r="4" spans="2:12" ht="9.9" customHeight="1" x14ac:dyDescent="0.25">
      <c r="B4" s="212"/>
      <c r="C4" s="212"/>
      <c r="D4" s="212"/>
      <c r="E4" s="212"/>
      <c r="F4" s="212"/>
      <c r="G4" s="212"/>
      <c r="H4" s="212"/>
      <c r="I4" s="212"/>
      <c r="J4" s="212"/>
      <c r="K4" s="212"/>
      <c r="L4" s="212"/>
    </row>
    <row r="5" spans="2:12" ht="19.5" customHeight="1" x14ac:dyDescent="0.25">
      <c r="B5" s="632" t="s">
        <v>371</v>
      </c>
      <c r="C5" s="644"/>
      <c r="D5" s="644"/>
      <c r="E5" s="633"/>
      <c r="F5" s="642" t="s">
        <v>372</v>
      </c>
      <c r="G5" s="638" t="s">
        <v>369</v>
      </c>
      <c r="H5" s="640" t="s">
        <v>370</v>
      </c>
      <c r="I5" s="641"/>
      <c r="J5" s="641"/>
      <c r="K5" s="632" t="s">
        <v>366</v>
      </c>
      <c r="L5" s="633"/>
    </row>
    <row r="6" spans="2:12" ht="17.399999999999999" customHeight="1" thickBot="1" x14ac:dyDescent="0.3">
      <c r="B6" s="645"/>
      <c r="C6" s="646"/>
      <c r="D6" s="646"/>
      <c r="E6" s="647"/>
      <c r="F6" s="643"/>
      <c r="G6" s="639"/>
      <c r="H6" s="244" t="s">
        <v>365</v>
      </c>
      <c r="I6" s="244" t="s">
        <v>367</v>
      </c>
      <c r="J6" s="244" t="s">
        <v>368</v>
      </c>
      <c r="K6" s="634"/>
      <c r="L6" s="635"/>
    </row>
    <row r="7" spans="2:12" ht="15.9" customHeight="1" thickTop="1" x14ac:dyDescent="0.25">
      <c r="B7" s="630" t="s">
        <v>448</v>
      </c>
      <c r="C7" s="650"/>
      <c r="D7" s="650"/>
      <c r="E7" s="631"/>
      <c r="F7" s="274">
        <v>42444</v>
      </c>
      <c r="G7" s="275">
        <f>1240.25-248.05</f>
        <v>992.2</v>
      </c>
      <c r="H7" s="260"/>
      <c r="I7" s="260"/>
      <c r="J7" s="260">
        <f>247.95+496</f>
        <v>743.95</v>
      </c>
      <c r="K7" s="630"/>
      <c r="L7" s="631"/>
    </row>
    <row r="8" spans="2:12" x14ac:dyDescent="0.25">
      <c r="B8" s="630" t="s">
        <v>450</v>
      </c>
      <c r="C8" s="650"/>
      <c r="D8" s="650"/>
      <c r="E8" s="631"/>
      <c r="F8" s="276">
        <v>43070</v>
      </c>
      <c r="G8" s="277">
        <v>159.6</v>
      </c>
      <c r="H8" s="260"/>
      <c r="I8" s="260"/>
      <c r="J8" s="260">
        <v>96</v>
      </c>
      <c r="K8" s="630"/>
      <c r="L8" s="631"/>
    </row>
    <row r="9" spans="2:12" x14ac:dyDescent="0.25">
      <c r="B9" s="630" t="s">
        <v>460</v>
      </c>
      <c r="C9" s="650"/>
      <c r="D9" s="650"/>
      <c r="E9" s="631"/>
      <c r="F9" s="276">
        <v>43403</v>
      </c>
      <c r="G9" s="277">
        <v>1100</v>
      </c>
      <c r="H9" s="260"/>
      <c r="I9" s="260"/>
      <c r="J9" s="260">
        <f>550</f>
        <v>550</v>
      </c>
      <c r="K9" s="630"/>
      <c r="L9" s="631"/>
    </row>
    <row r="10" spans="2:12" x14ac:dyDescent="0.25">
      <c r="B10" s="630"/>
      <c r="C10" s="650"/>
      <c r="D10" s="650"/>
      <c r="E10" s="631"/>
      <c r="F10" s="280"/>
      <c r="G10" s="260"/>
      <c r="H10" s="260"/>
      <c r="I10" s="260"/>
      <c r="J10" s="260"/>
      <c r="K10" s="630"/>
      <c r="L10" s="631"/>
    </row>
    <row r="11" spans="2:12" x14ac:dyDescent="0.25">
      <c r="B11" s="630"/>
      <c r="C11" s="650"/>
      <c r="D11" s="650"/>
      <c r="E11" s="631"/>
      <c r="F11" s="259"/>
      <c r="G11" s="260"/>
      <c r="H11" s="260"/>
      <c r="I11" s="260"/>
      <c r="J11" s="260"/>
      <c r="K11" s="630"/>
      <c r="L11" s="631"/>
    </row>
    <row r="12" spans="2:12" x14ac:dyDescent="0.25">
      <c r="B12" s="630"/>
      <c r="C12" s="650"/>
      <c r="D12" s="650"/>
      <c r="E12" s="631"/>
      <c r="F12" s="259"/>
      <c r="G12" s="260"/>
      <c r="H12" s="260"/>
      <c r="I12" s="260"/>
      <c r="J12" s="260"/>
      <c r="K12" s="630"/>
      <c r="L12" s="631"/>
    </row>
    <row r="13" spans="2:12" x14ac:dyDescent="0.25">
      <c r="B13" s="630"/>
      <c r="C13" s="650"/>
      <c r="D13" s="650"/>
      <c r="E13" s="631"/>
      <c r="F13" s="259"/>
      <c r="G13" s="260"/>
      <c r="H13" s="260"/>
      <c r="I13" s="260"/>
      <c r="J13" s="260"/>
      <c r="K13" s="630"/>
      <c r="L13" s="631"/>
    </row>
    <row r="14" spans="2:12" x14ac:dyDescent="0.25">
      <c r="B14" s="630"/>
      <c r="C14" s="650"/>
      <c r="D14" s="650"/>
      <c r="E14" s="631"/>
      <c r="F14" s="259"/>
      <c r="G14" s="260"/>
      <c r="H14" s="260"/>
      <c r="I14" s="260"/>
      <c r="J14" s="260"/>
      <c r="K14" s="630"/>
      <c r="L14" s="631"/>
    </row>
    <row r="15" spans="2:12" x14ac:dyDescent="0.25">
      <c r="B15" s="630"/>
      <c r="C15" s="650"/>
      <c r="D15" s="650"/>
      <c r="E15" s="631"/>
      <c r="F15" s="259"/>
      <c r="G15" s="260"/>
      <c r="H15" s="260"/>
      <c r="I15" s="260"/>
      <c r="J15" s="260"/>
      <c r="K15" s="630"/>
      <c r="L15" s="631"/>
    </row>
    <row r="16" spans="2:12" x14ac:dyDescent="0.25">
      <c r="B16" s="630"/>
      <c r="C16" s="650"/>
      <c r="D16" s="650"/>
      <c r="E16" s="631"/>
      <c r="F16" s="259"/>
      <c r="G16" s="260"/>
      <c r="H16" s="260"/>
      <c r="I16" s="260"/>
      <c r="J16" s="260"/>
      <c r="K16" s="630"/>
      <c r="L16" s="631"/>
    </row>
    <row r="17" spans="2:12" x14ac:dyDescent="0.25">
      <c r="B17" s="630"/>
      <c r="C17" s="650"/>
      <c r="D17" s="650"/>
      <c r="E17" s="631"/>
      <c r="F17" s="259"/>
      <c r="G17" s="260"/>
      <c r="H17" s="260"/>
      <c r="I17" s="260"/>
      <c r="J17" s="260"/>
      <c r="K17" s="630"/>
      <c r="L17" s="631"/>
    </row>
    <row r="18" spans="2:12" x14ac:dyDescent="0.25">
      <c r="B18" s="630"/>
      <c r="C18" s="650"/>
      <c r="D18" s="650"/>
      <c r="E18" s="631"/>
      <c r="F18" s="259"/>
      <c r="G18" s="260"/>
      <c r="H18" s="260"/>
      <c r="I18" s="260"/>
      <c r="J18" s="260"/>
      <c r="K18" s="630"/>
      <c r="L18" s="631"/>
    </row>
    <row r="19" spans="2:12" x14ac:dyDescent="0.25">
      <c r="B19" s="630"/>
      <c r="C19" s="650"/>
      <c r="D19" s="650"/>
      <c r="E19" s="631"/>
      <c r="F19" s="259"/>
      <c r="G19" s="260"/>
      <c r="H19" s="260"/>
      <c r="I19" s="260"/>
      <c r="J19" s="260"/>
      <c r="K19" s="630"/>
      <c r="L19" s="631"/>
    </row>
    <row r="20" spans="2:12" x14ac:dyDescent="0.25">
      <c r="B20" s="630"/>
      <c r="C20" s="650"/>
      <c r="D20" s="650"/>
      <c r="E20" s="631"/>
      <c r="F20" s="259"/>
      <c r="G20" s="260"/>
      <c r="H20" s="260"/>
      <c r="I20" s="260"/>
      <c r="J20" s="260"/>
      <c r="K20" s="630"/>
      <c r="L20" s="631"/>
    </row>
    <row r="21" spans="2:12" x14ac:dyDescent="0.25">
      <c r="B21" s="630"/>
      <c r="C21" s="650"/>
      <c r="D21" s="650"/>
      <c r="E21" s="631"/>
      <c r="F21" s="259"/>
      <c r="G21" s="260"/>
      <c r="H21" s="260"/>
      <c r="I21" s="260"/>
      <c r="J21" s="260"/>
      <c r="K21" s="630"/>
      <c r="L21" s="631"/>
    </row>
    <row r="22" spans="2:12" x14ac:dyDescent="0.25">
      <c r="B22" s="630"/>
      <c r="C22" s="650"/>
      <c r="D22" s="650"/>
      <c r="E22" s="631"/>
      <c r="F22" s="259"/>
      <c r="G22" s="260"/>
      <c r="H22" s="260"/>
      <c r="I22" s="260"/>
      <c r="J22" s="260"/>
      <c r="K22" s="630"/>
      <c r="L22" s="631"/>
    </row>
    <row r="23" spans="2:12" x14ac:dyDescent="0.25">
      <c r="B23" s="630"/>
      <c r="C23" s="650"/>
      <c r="D23" s="650"/>
      <c r="E23" s="631"/>
      <c r="F23" s="259"/>
      <c r="G23" s="260"/>
      <c r="H23" s="260"/>
      <c r="I23" s="260"/>
      <c r="J23" s="260"/>
      <c r="K23" s="630"/>
      <c r="L23" s="631"/>
    </row>
    <row r="24" spans="2:12" x14ac:dyDescent="0.25">
      <c r="B24" s="630"/>
      <c r="C24" s="650"/>
      <c r="D24" s="650"/>
      <c r="E24" s="631"/>
      <c r="F24" s="259"/>
      <c r="G24" s="260"/>
      <c r="H24" s="260"/>
      <c r="I24" s="260"/>
      <c r="J24" s="260"/>
      <c r="K24" s="630"/>
      <c r="L24" s="631"/>
    </row>
    <row r="25" spans="2:12" x14ac:dyDescent="0.25">
      <c r="B25" s="630"/>
      <c r="C25" s="650"/>
      <c r="D25" s="650"/>
      <c r="E25" s="631"/>
      <c r="F25" s="259"/>
      <c r="G25" s="260"/>
      <c r="H25" s="260"/>
      <c r="I25" s="260"/>
      <c r="J25" s="260"/>
      <c r="K25" s="630"/>
      <c r="L25" s="631"/>
    </row>
    <row r="26" spans="2:12" x14ac:dyDescent="0.25">
      <c r="B26" s="630"/>
      <c r="C26" s="650"/>
      <c r="D26" s="650"/>
      <c r="E26" s="631"/>
      <c r="F26" s="259"/>
      <c r="G26" s="260"/>
      <c r="H26" s="260"/>
      <c r="I26" s="260"/>
      <c r="J26" s="260"/>
      <c r="K26" s="630"/>
      <c r="L26" s="631"/>
    </row>
    <row r="27" spans="2:12" x14ac:dyDescent="0.25">
      <c r="B27" s="630"/>
      <c r="C27" s="650"/>
      <c r="D27" s="650"/>
      <c r="E27" s="631"/>
      <c r="F27" s="259"/>
      <c r="G27" s="260"/>
      <c r="H27" s="260"/>
      <c r="I27" s="260"/>
      <c r="J27" s="260"/>
      <c r="K27" s="630"/>
      <c r="L27" s="631"/>
    </row>
    <row r="28" spans="2:12" x14ac:dyDescent="0.25">
      <c r="B28" s="630"/>
      <c r="C28" s="650"/>
      <c r="D28" s="650"/>
      <c r="E28" s="631"/>
      <c r="F28" s="259"/>
      <c r="G28" s="260"/>
      <c r="H28" s="260"/>
      <c r="I28" s="260"/>
      <c r="J28" s="260"/>
      <c r="K28" s="630"/>
      <c r="L28" s="631"/>
    </row>
    <row r="29" spans="2:12" x14ac:dyDescent="0.25">
      <c r="B29" s="630"/>
      <c r="C29" s="650"/>
      <c r="D29" s="650"/>
      <c r="E29" s="631"/>
      <c r="F29" s="259"/>
      <c r="G29" s="260"/>
      <c r="H29" s="260"/>
      <c r="I29" s="260"/>
      <c r="J29" s="260"/>
      <c r="K29" s="630"/>
      <c r="L29" s="631"/>
    </row>
    <row r="30" spans="2:12" x14ac:dyDescent="0.25">
      <c r="B30" s="630"/>
      <c r="C30" s="650"/>
      <c r="D30" s="650"/>
      <c r="E30" s="631"/>
      <c r="F30" s="259"/>
      <c r="G30" s="260"/>
      <c r="H30" s="260"/>
      <c r="I30" s="260"/>
      <c r="J30" s="260"/>
      <c r="K30" s="630"/>
      <c r="L30" s="631"/>
    </row>
    <row r="31" spans="2:12" x14ac:dyDescent="0.25">
      <c r="B31" s="630"/>
      <c r="C31" s="650"/>
      <c r="D31" s="650"/>
      <c r="E31" s="631"/>
      <c r="F31" s="259"/>
      <c r="G31" s="260"/>
      <c r="H31" s="260"/>
      <c r="I31" s="260"/>
      <c r="J31" s="260"/>
      <c r="K31" s="630"/>
      <c r="L31" s="631"/>
    </row>
    <row r="32" spans="2:12" x14ac:dyDescent="0.25">
      <c r="B32" s="630"/>
      <c r="C32" s="650"/>
      <c r="D32" s="650"/>
      <c r="E32" s="631"/>
      <c r="F32" s="259"/>
      <c r="G32" s="260"/>
      <c r="H32" s="260"/>
      <c r="I32" s="260"/>
      <c r="J32" s="260"/>
      <c r="K32" s="630"/>
      <c r="L32" s="631"/>
    </row>
    <row r="33" spans="2:12" x14ac:dyDescent="0.25">
      <c r="B33" s="630"/>
      <c r="C33" s="650"/>
      <c r="D33" s="650"/>
      <c r="E33" s="631"/>
      <c r="F33" s="259"/>
      <c r="G33" s="260"/>
      <c r="H33" s="260"/>
      <c r="I33" s="260"/>
      <c r="J33" s="260"/>
      <c r="K33" s="630"/>
      <c r="L33" s="631"/>
    </row>
    <row r="34" spans="2:12" x14ac:dyDescent="0.25">
      <c r="B34" s="630"/>
      <c r="C34" s="650"/>
      <c r="D34" s="650"/>
      <c r="E34" s="631"/>
      <c r="F34" s="259"/>
      <c r="G34" s="260"/>
      <c r="H34" s="260"/>
      <c r="I34" s="260"/>
      <c r="J34" s="260"/>
      <c r="K34" s="630"/>
      <c r="L34" s="631"/>
    </row>
    <row r="35" spans="2:12" x14ac:dyDescent="0.25">
      <c r="B35" s="630"/>
      <c r="C35" s="650"/>
      <c r="D35" s="650"/>
      <c r="E35" s="631"/>
      <c r="F35" s="259"/>
      <c r="G35" s="260"/>
      <c r="H35" s="260"/>
      <c r="I35" s="260"/>
      <c r="J35" s="260"/>
      <c r="K35" s="630"/>
      <c r="L35" s="631"/>
    </row>
    <row r="36" spans="2:12" s="194" customFormat="1" ht="18.899999999999999" customHeight="1" x14ac:dyDescent="0.25">
      <c r="B36" s="651" t="s">
        <v>418</v>
      </c>
      <c r="C36" s="652"/>
      <c r="D36" s="652"/>
      <c r="E36" s="653"/>
      <c r="F36" s="245"/>
      <c r="G36" s="246">
        <f>SUM(G7:G35)</f>
        <v>2251.8000000000002</v>
      </c>
      <c r="H36" s="246">
        <f>SUM(H7:H35)</f>
        <v>0</v>
      </c>
      <c r="I36" s="246">
        <f>SUM(I7:I35)</f>
        <v>0</v>
      </c>
      <c r="J36" s="246">
        <f>SUM(J7:J35)</f>
        <v>1389.95</v>
      </c>
      <c r="K36" s="648"/>
      <c r="L36" s="649"/>
    </row>
  </sheetData>
  <sheetProtection password="EE1A" sheet="1" formatCells="0" formatRows="0" insertRows="0" deleteRows="0"/>
  <mergeCells count="67">
    <mergeCell ref="B35:E35"/>
    <mergeCell ref="B33:E33"/>
    <mergeCell ref="B36:E36"/>
    <mergeCell ref="B23:E23"/>
    <mergeCell ref="B24:E24"/>
    <mergeCell ref="B25:E25"/>
    <mergeCell ref="B26:E26"/>
    <mergeCell ref="B27:E27"/>
    <mergeCell ref="B28:E28"/>
    <mergeCell ref="B34:E34"/>
    <mergeCell ref="B29:E29"/>
    <mergeCell ref="B30:E30"/>
    <mergeCell ref="B31:E31"/>
    <mergeCell ref="B32:E32"/>
    <mergeCell ref="B22:E22"/>
    <mergeCell ref="B18:E18"/>
    <mergeCell ref="B7:E7"/>
    <mergeCell ref="B8:E8"/>
    <mergeCell ref="B9:E9"/>
    <mergeCell ref="B10:E10"/>
    <mergeCell ref="B11:E11"/>
    <mergeCell ref="B12:E12"/>
    <mergeCell ref="B13:E13"/>
    <mergeCell ref="B15:E15"/>
    <mergeCell ref="B16:E16"/>
    <mergeCell ref="B17:E17"/>
    <mergeCell ref="B19:E19"/>
    <mergeCell ref="B20:E20"/>
    <mergeCell ref="B21:E21"/>
    <mergeCell ref="B14:E14"/>
    <mergeCell ref="K36:L36"/>
    <mergeCell ref="K30:L30"/>
    <mergeCell ref="K31:L31"/>
    <mergeCell ref="K32:L32"/>
    <mergeCell ref="K33:L33"/>
    <mergeCell ref="K34:L34"/>
    <mergeCell ref="K35:L35"/>
    <mergeCell ref="K23:L23"/>
    <mergeCell ref="K15:L15"/>
    <mergeCell ref="K11:L11"/>
    <mergeCell ref="K29:L29"/>
    <mergeCell ref="K28:L28"/>
    <mergeCell ref="K26:L26"/>
    <mergeCell ref="K27:L27"/>
    <mergeCell ref="K16:L16"/>
    <mergeCell ref="K17:L17"/>
    <mergeCell ref="K19:L19"/>
    <mergeCell ref="K20:L20"/>
    <mergeCell ref="K21:L21"/>
    <mergeCell ref="K22:L22"/>
    <mergeCell ref="K18:L18"/>
    <mergeCell ref="K24:L24"/>
    <mergeCell ref="K25:L25"/>
    <mergeCell ref="K12:L12"/>
    <mergeCell ref="K13:L13"/>
    <mergeCell ref="K5:L6"/>
    <mergeCell ref="K14:L14"/>
    <mergeCell ref="B2:L2"/>
    <mergeCell ref="B3:L3"/>
    <mergeCell ref="G5:G6"/>
    <mergeCell ref="H5:J5"/>
    <mergeCell ref="K10:L10"/>
    <mergeCell ref="K7:L7"/>
    <mergeCell ref="F5:F6"/>
    <mergeCell ref="B5:E6"/>
    <mergeCell ref="K8:L8"/>
    <mergeCell ref="K9:L9"/>
  </mergeCells>
  <phoneticPr fontId="48" type="noConversion"/>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Instrucciones</vt:lpstr>
      <vt:lpstr>Memoria</vt:lpstr>
      <vt:lpstr>Fichas</vt:lpstr>
      <vt:lpstr>Act. Fin.</vt:lpstr>
      <vt:lpstr>Pas. Fin.</vt:lpstr>
      <vt:lpstr>Vinculadas</vt:lpstr>
      <vt:lpstr>Pres.</vt:lpstr>
      <vt:lpstr>Inventario</vt:lpstr>
    </vt:vector>
  </TitlesOfParts>
  <Company>C. Presidencia y A.T. [JCyL]</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garseran</dc:creator>
  <cp:lastModifiedBy>FES</cp:lastModifiedBy>
  <cp:lastPrinted>2020-03-09T21:14:43Z</cp:lastPrinted>
  <dcterms:created xsi:type="dcterms:W3CDTF">2010-02-25T11:02:28Z</dcterms:created>
  <dcterms:modified xsi:type="dcterms:W3CDTF">2022-03-08T09:26:03Z</dcterms:modified>
</cp:coreProperties>
</file>